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xml" ContentType="application/vnd.ms-excel.rdrichvalue+xml"/>
  <Override PartName="/xl/richData/richValueRel.xml" ContentType="application/vnd.ms-excel.richvaluerel+xml"/>
  <Override PartName="/xl/richData/rdRichValueTypes.xml" ContentType="application/vnd.ms-excel.rdrichvaluetypes+xml"/>
  <Override PartName="/xl/richData/rdrichvaluestructure.xml" ContentType="application/vnd.ms-excel.rdrichvaluestruc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3"/>
  <workbookPr/>
  <mc:AlternateContent xmlns:mc="http://schemas.openxmlformats.org/markup-compatibility/2006">
    <mc:Choice Requires="x15">
      <x15ac:absPath xmlns:x15ac="http://schemas.microsoft.com/office/spreadsheetml/2010/11/ac" url="R:\00 - Marchés 2025\02 - MAPA FCS\2025AD02 Espaces verts pour la construction de la Maison des Associations\"/>
    </mc:Choice>
  </mc:AlternateContent>
  <xr:revisionPtr revIDLastSave="0" documentId="13_ncr:1_{D93EA2AC-07E8-439A-9AE3-752D1FD968EF}" xr6:coauthVersionLast="36" xr6:coauthVersionMax="47" xr10:uidLastSave="{00000000-0000-0000-0000-000000000000}"/>
  <bookViews>
    <workbookView xWindow="-120" yWindow="1920" windowWidth="21600" windowHeight="11235" xr2:uid="{242495C4-528B-457D-9D54-5D70CADB8F2F}"/>
  </bookViews>
  <sheets>
    <sheet name="LOT 15 ESPACES VERTS" sheetId="1" r:id="rId1"/>
    <sheet name="Feuil1" sheetId="4"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8" i="1" l="1"/>
  <c r="D97" i="1"/>
  <c r="D96" i="1"/>
  <c r="D95" i="1"/>
  <c r="D78" i="1"/>
  <c r="D77" i="1"/>
  <c r="D76" i="1"/>
  <c r="D75" i="1"/>
  <c r="D74" i="1"/>
  <c r="D73" i="1"/>
  <c r="D72" i="1"/>
  <c r="D23" i="1"/>
  <c r="D15" i="1" s="1"/>
  <c r="D22" i="1"/>
  <c r="D21" i="1"/>
  <c r="D14" i="1"/>
  <c r="F5" i="1" l="1"/>
  <c r="F6" i="1"/>
  <c r="F7" i="1"/>
  <c r="F8" i="1"/>
  <c r="F9" i="1"/>
  <c r="F10" i="1"/>
  <c r="F14" i="1"/>
  <c r="F15" i="1"/>
  <c r="F16" i="1"/>
  <c r="F20" i="1"/>
  <c r="F21" i="1"/>
  <c r="F22" i="1"/>
  <c r="F23" i="1"/>
  <c r="F29" i="1"/>
  <c r="F30" i="1"/>
  <c r="F31" i="1"/>
  <c r="F32" i="1"/>
  <c r="F33" i="1"/>
  <c r="F34" i="1"/>
  <c r="F35" i="1"/>
  <c r="F37" i="1"/>
  <c r="F38" i="1"/>
  <c r="F39" i="1"/>
  <c r="F40" i="1"/>
  <c r="F42" i="1"/>
  <c r="F43" i="1"/>
  <c r="F44" i="1"/>
  <c r="F45" i="1"/>
  <c r="F46" i="1"/>
  <c r="F47" i="1"/>
  <c r="F49" i="1"/>
  <c r="F50" i="1"/>
  <c r="F51" i="1"/>
  <c r="F52" i="1"/>
  <c r="F53" i="1"/>
  <c r="F54" i="1"/>
  <c r="F55" i="1"/>
  <c r="F57" i="1"/>
  <c r="F58" i="1"/>
  <c r="F59" i="1"/>
  <c r="F60" i="1"/>
  <c r="F61" i="1"/>
  <c r="F62" i="1"/>
  <c r="F63" i="1"/>
  <c r="F64" i="1"/>
  <c r="F65" i="1"/>
  <c r="F66" i="1"/>
  <c r="F67" i="1"/>
  <c r="F68" i="1"/>
  <c r="F70" i="1"/>
  <c r="F72" i="1"/>
  <c r="F73" i="1"/>
  <c r="F74" i="1"/>
  <c r="F75" i="1"/>
  <c r="F76" i="1"/>
  <c r="F77" i="1"/>
  <c r="F78" i="1"/>
  <c r="F82" i="1"/>
  <c r="F83" i="1"/>
  <c r="F84" i="1"/>
  <c r="F85" i="1"/>
  <c r="F86" i="1"/>
  <c r="F95" i="1"/>
  <c r="F96" i="1"/>
  <c r="F97" i="1"/>
  <c r="F98" i="1"/>
  <c r="F103" i="1"/>
  <c r="F104" i="1"/>
  <c r="F105" i="1"/>
  <c r="F106" i="1"/>
  <c r="F107" i="1"/>
  <c r="F113" i="1"/>
  <c r="F117" i="1"/>
  <c r="F118" i="1"/>
  <c r="B124" i="1"/>
  <c r="F91" i="1" l="1"/>
  <c r="F90" i="1"/>
  <c r="F123" i="1"/>
  <c r="F124" i="1" s="1"/>
  <c r="F125" i="1" s="1"/>
  <c r="E7" i="4" l="1"/>
  <c r="E13" i="4"/>
  <c r="E10" i="4"/>
  <c r="E11" i="4"/>
  <c r="E12" i="4"/>
  <c r="E14" i="4"/>
  <c r="E15" i="4"/>
  <c r="E16" i="4"/>
  <c r="E5" i="4"/>
  <c r="E6" i="4"/>
  <c r="E9" i="4"/>
  <c r="E8" i="4"/>
  <c r="F120" i="1" l="1"/>
</calcChain>
</file>

<file path=xl/metadata.xml><?xml version="1.0" encoding="utf-8"?>
<metadata xmlns="http://schemas.openxmlformats.org/spreadsheetml/2006/main">
  <metadataTypes count="1">
    <metadataType name="XLRICHVALUE" minSupportedVersion="120000" copy="1" pasteAll="1" pasteValues="1" merge="1" splitFirst="1" rowColShift="1" clearFormats="1" clearComments="1" assign="1" coerce="1"/>
  </metadataTypes>
  <futureMetadata name="XLRICHVALUE" count="1">
    <bk>
      <extLst>
        <ext xmlns:xlrd="http://schemas.microsoft.com/office/spreadsheetml/2017/richdata" uri="{3e2802c4-a4d2-4d8b-9148-e3be6c30e623}">
          <xlrd:rvb i="0"/>
        </ext>
      </extLst>
    </bk>
  </futureMetadata>
  <valueMetadata count="1">
    <bk>
      <rc t="1" v="0"/>
    </bk>
  </valueMetadata>
</metadata>
</file>

<file path=xl/sharedStrings.xml><?xml version="1.0" encoding="utf-8"?>
<sst xmlns="http://schemas.openxmlformats.org/spreadsheetml/2006/main" count="651" uniqueCount="199">
  <si>
    <t>Paillage en plaquettes de feuillus (ep. 0,05m)</t>
  </si>
  <si>
    <t>Arbustes</t>
  </si>
  <si>
    <t>Plantes vivaces et graminées</t>
  </si>
  <si>
    <t>Déchargement et plantation y compris parachèvement</t>
  </si>
  <si>
    <t>Tuteurage tripode pour arbre</t>
  </si>
  <si>
    <t>Ancrage de motte pour arbre</t>
  </si>
  <si>
    <t xml:space="preserve">Protection des troncs des arbres tiges en natte de jonc de hauteur 2m </t>
  </si>
  <si>
    <t>Garantie - arbres</t>
  </si>
  <si>
    <t>Garantie - arbustes et vivaces</t>
  </si>
  <si>
    <t>Entretien des arbres (comprend arrosage manuel, maintenance des tuteurs et colliers, protection des troncs, entretien du cadre de l'arbre et de la cuvette, taille de formation et soins des arbres sur d'éventuels accidents ou dégradations, fertilisation, traitement phytosanitaire si nécéssaire)</t>
  </si>
  <si>
    <t>Entretien des arbustes (arrosage, désherbage, taille, traitement éventuels)</t>
  </si>
  <si>
    <t>Entretien des vivaces (arrosage, désherbage, taille, traitement éventuels)</t>
  </si>
  <si>
    <t>U</t>
  </si>
  <si>
    <t>u</t>
  </si>
  <si>
    <t>m2</t>
  </si>
  <si>
    <t>m3</t>
  </si>
  <si>
    <t>Arbres tige 20/25</t>
  </si>
  <si>
    <t>Arbres tige 16/18</t>
  </si>
  <si>
    <t>ml</t>
  </si>
  <si>
    <t>TRAVAUX PREPARATOIRES</t>
  </si>
  <si>
    <t>Fourniture et pose de corbeille</t>
  </si>
  <si>
    <t>prov</t>
  </si>
  <si>
    <t>Rondins en bois (découpe arbres abbatus)</t>
  </si>
  <si>
    <t>ECLAIRAGE</t>
  </si>
  <si>
    <t>Mélange prairie fleurie (fourniture et semis)</t>
  </si>
  <si>
    <t xml:space="preserve">Protection des arbres existants pendant le chantier </t>
  </si>
  <si>
    <t>Etudes d'éxécution</t>
  </si>
  <si>
    <t>Réalisation du DOE</t>
  </si>
  <si>
    <t>Abattage de la haie de laurier</t>
  </si>
  <si>
    <t>m²</t>
  </si>
  <si>
    <t>Terrassements pour fosses de plantations (périmètre 2)</t>
  </si>
  <si>
    <t>Barrière anti-racinaire en polypropylène non tissée, rouleau hauteur 1,50m</t>
  </si>
  <si>
    <t>Arbres tige 18/20</t>
  </si>
  <si>
    <t xml:space="preserve">Mélange terre-pierre </t>
  </si>
  <si>
    <t>Terre végétale classique (ép. 0,30m)</t>
  </si>
  <si>
    <t>Acer platanoides, tige 20/25, 4x transplanté, motte grillagée</t>
  </si>
  <si>
    <t>Acer pseudoplatanus, tige 18/20,  3x transplanté, motte grillagée</t>
  </si>
  <si>
    <t>Acer saccharinum, tige 20/25, 4x transplanté, motte grillagée</t>
  </si>
  <si>
    <t>Corylus avellana, cépée 200/250, 3x transplanté, motte grillagée</t>
  </si>
  <si>
    <t>Crataegus laevigata,cépée 200/250, 3x transplanté, motte grillagée</t>
  </si>
  <si>
    <t>Euonymus europaeus, cépée 200/250, 3x transplanté, motte grillagée</t>
  </si>
  <si>
    <t>Fraxinus excelsior, tige 18/20, 3x transplanté, motte grillagée</t>
  </si>
  <si>
    <t>Prunus domestica (prunier 'Mirabelle de Nancy), demi-tige 12/14, 2x transplanté, motte</t>
  </si>
  <si>
    <t>Prunus domestica(prunier 'Victoria), demi-tige 12/14, 2x transplanté, motte</t>
  </si>
  <si>
    <t>Sorbus aucuparia, cépée, 250/300, 3x transplanté, motte grillagée</t>
  </si>
  <si>
    <t>Sorbus torminalis, cépée, 250/300, 3x transplanté, motte grillagée</t>
  </si>
  <si>
    <t>Liquidambar styraciflua 'Worplesdon', tige 20/25, 4x transplanté, motte grillagée</t>
  </si>
  <si>
    <t>Acer campestre, tige 16/18, 3x transplanté, motte grillagée</t>
  </si>
  <si>
    <t>Prunus avium, tige 18/20, 3x transplanté, motte grillagée</t>
  </si>
  <si>
    <t xml:space="preserve">Arbres tiges </t>
  </si>
  <si>
    <t xml:space="preserve">Arbres demi-tiges </t>
  </si>
  <si>
    <t>Arbres cépées</t>
  </si>
  <si>
    <t>Malus domestica 'Notaris'  (pommier autofertile), demi-tige 12/14, 2x transplanté, racines nues</t>
  </si>
  <si>
    <t>Prunus avium 'cerisier Kordia' (cerisier autofertile), demi tige 12/14, 2x transplanté, motte</t>
  </si>
  <si>
    <t>Prunus spinosa, cépée 200/250, 3x transplanté, motte grillagée</t>
  </si>
  <si>
    <t>Ribes rubrum C3L</t>
  </si>
  <si>
    <t>Berberis vulgaris C10L</t>
  </si>
  <si>
    <t>Ribes uva crispa  C3L</t>
  </si>
  <si>
    <t>Rosa canina C10L</t>
  </si>
  <si>
    <t>Rosa arvensis C3L</t>
  </si>
  <si>
    <t>Rubus caesius  C3L</t>
  </si>
  <si>
    <t>Rubus ideaus  C3L</t>
  </si>
  <si>
    <t>Fourniture et semis de prairie fleurie végétal local</t>
  </si>
  <si>
    <t xml:space="preserve">Luzula sylvatica - Luzule des bois  </t>
  </si>
  <si>
    <t>Carex sylvatica - Laîche des bois</t>
  </si>
  <si>
    <t>Anemone hybrida 'Honorine Jobert' - Anémone du Japon</t>
  </si>
  <si>
    <t>Athyrium filix-femina - Fougère femelle</t>
  </si>
  <si>
    <t>Hedera helix -Lierre grimpant</t>
  </si>
  <si>
    <t>Cépée en motte</t>
  </si>
  <si>
    <t>Arbustes en pot</t>
  </si>
  <si>
    <t>Vivaces et graminées en pot et godet</t>
  </si>
  <si>
    <t>Euphorbia amygdaloides - Euphorbe des bois</t>
  </si>
  <si>
    <t>Anthriscus sylvestris - Cerfeuil des bois</t>
  </si>
  <si>
    <t>Carex divulsa - Laîche grise</t>
  </si>
  <si>
    <t>Polypodium vulgare</t>
  </si>
  <si>
    <t>Sanguisorba officinalis - Sanguisorbe officinale</t>
  </si>
  <si>
    <t>densité</t>
  </si>
  <si>
    <t>surface</t>
  </si>
  <si>
    <t>QTE</t>
  </si>
  <si>
    <t>Carex elata  - Laîche élevée</t>
  </si>
  <si>
    <t>Athyrium filix-femina - Fougère femelle - G9</t>
  </si>
  <si>
    <t>Anthriscus sylvestris - Cerfeuil des bois - G9</t>
  </si>
  <si>
    <t>Anemone hybrida 'Honorine Jobert' - Anémone du Japon - G9</t>
  </si>
  <si>
    <t>Carex divulsa - Laîche grise - G9</t>
  </si>
  <si>
    <t>Carex elata - Laîche élevée  - G9</t>
  </si>
  <si>
    <t>Carex sylvatica - Laîche des bois - G9</t>
  </si>
  <si>
    <t>Euphorbia amygdaloides - Euphorbe des bois - G9</t>
  </si>
  <si>
    <t>Hedera helix -Lierre grimpant - G9</t>
  </si>
  <si>
    <t>Luzula sylvatica - Luzule des bois   - G9</t>
  </si>
  <si>
    <t>Polypodium vulgare - G9</t>
  </si>
  <si>
    <t>Sanguisorba officinalis - Sanguisorbe officinale - G9</t>
  </si>
  <si>
    <t>Galium odoratum -Aspérule odorante - G9</t>
  </si>
  <si>
    <t>Arbres demi-tige 12/14</t>
  </si>
  <si>
    <t>Nettoyage et remise en peinture du banc arrondi (PM lot gros œuvre)</t>
  </si>
  <si>
    <t>Cheminement en traverses paysagères (traverse découpée en 3 parties égales, neuve ou réemploi)</t>
  </si>
  <si>
    <t>Entretien de la prairie (arrosage, fauche, désherbage manuel)</t>
  </si>
  <si>
    <t>Terrasse en bois</t>
  </si>
  <si>
    <t>Quantité indicative</t>
  </si>
  <si>
    <t xml:space="preserve">PU (€ HT) </t>
  </si>
  <si>
    <t>Total en €</t>
  </si>
  <si>
    <t>4.1</t>
  </si>
  <si>
    <t>4.5</t>
  </si>
  <si>
    <t xml:space="preserve">Abattage et dessouchage d'arbre existants </t>
  </si>
  <si>
    <t>4.2.1</t>
  </si>
  <si>
    <t>4.2.2</t>
  </si>
  <si>
    <t>4.3</t>
  </si>
  <si>
    <t>4.4</t>
  </si>
  <si>
    <t>Gestion des bois abattus</t>
  </si>
  <si>
    <t>FT</t>
  </si>
  <si>
    <t>Travaux d'élagage sur arbres existants à proximité du futur bâtiment</t>
  </si>
  <si>
    <t>TERRASSEMENTS COMPLEMENTAIRES</t>
  </si>
  <si>
    <t>Terrassements pour fosses de plantations en dessous de la côte -30cm (périmètre 1)</t>
  </si>
  <si>
    <t>5.4.1</t>
  </si>
  <si>
    <t>5.4.2</t>
  </si>
  <si>
    <t>5.5</t>
  </si>
  <si>
    <t>Apport supplémentaire de terre végétale au niveau des fosses de plantation (profondeur 1m - périmètre 1)</t>
  </si>
  <si>
    <t>Apport supplémentaire de terre végétale au niveau des fosses de plantation (profondeur 1,30m - périmètre 2)</t>
  </si>
  <si>
    <t>6.1</t>
  </si>
  <si>
    <t>6.2</t>
  </si>
  <si>
    <t>6.3</t>
  </si>
  <si>
    <t>6.4</t>
  </si>
  <si>
    <t>7.1.1.1</t>
  </si>
  <si>
    <t>7.1.1.2</t>
  </si>
  <si>
    <t>7.1.1.3</t>
  </si>
  <si>
    <t>7.1.1.4</t>
  </si>
  <si>
    <t>7.1.1.5</t>
  </si>
  <si>
    <t>7.1.1.6</t>
  </si>
  <si>
    <t>7.1.1.7</t>
  </si>
  <si>
    <t>7.1.1.8</t>
  </si>
  <si>
    <t>7.1.1.9</t>
  </si>
  <si>
    <t>7.1.1.10</t>
  </si>
  <si>
    <t>7.1.1.11</t>
  </si>
  <si>
    <t>7.1.1.12</t>
  </si>
  <si>
    <t>7.1.1.13</t>
  </si>
  <si>
    <t>7.1.1.14</t>
  </si>
  <si>
    <t>7.1.1.15</t>
  </si>
  <si>
    <t>7.1.1.16</t>
  </si>
  <si>
    <t>7.1.2</t>
  </si>
  <si>
    <t>7.1.2.1</t>
  </si>
  <si>
    <t>7.1.2.2</t>
  </si>
  <si>
    <t>7.1.2.3</t>
  </si>
  <si>
    <t>7.1.2.4</t>
  </si>
  <si>
    <t>7.1.2.5</t>
  </si>
  <si>
    <t>7.1.2.6</t>
  </si>
  <si>
    <t>7.1.2.7</t>
  </si>
  <si>
    <t>7.1.3.1</t>
  </si>
  <si>
    <t>7.1.3</t>
  </si>
  <si>
    <t>7.1.3.2</t>
  </si>
  <si>
    <t>7.1.3.3</t>
  </si>
  <si>
    <t>7.1.3.4</t>
  </si>
  <si>
    <t>7.1.3.5</t>
  </si>
  <si>
    <t>7.1.3.6</t>
  </si>
  <si>
    <t>7.1.3.7</t>
  </si>
  <si>
    <t>7.1.3.8</t>
  </si>
  <si>
    <t>7.1.3.9</t>
  </si>
  <si>
    <t>7.1.3.10</t>
  </si>
  <si>
    <t>7.1.3.11</t>
  </si>
  <si>
    <t>7.1.3.12</t>
  </si>
  <si>
    <t>7.1.5.1</t>
  </si>
  <si>
    <t>7.1.5.6</t>
  </si>
  <si>
    <t>7.1.5.4</t>
  </si>
  <si>
    <t>7.1.5.2</t>
  </si>
  <si>
    <t>7.1.5.3</t>
  </si>
  <si>
    <t>7.1.5.5</t>
  </si>
  <si>
    <t>7.1.5.7</t>
  </si>
  <si>
    <t>8.5.1</t>
  </si>
  <si>
    <t>9.2.2</t>
  </si>
  <si>
    <t>9.2.1</t>
  </si>
  <si>
    <t>9.1</t>
  </si>
  <si>
    <t>9.4</t>
  </si>
  <si>
    <t>9.3</t>
  </si>
  <si>
    <t>mL</t>
  </si>
  <si>
    <t>10.1</t>
  </si>
  <si>
    <t>10.2</t>
  </si>
  <si>
    <t>11.2</t>
  </si>
  <si>
    <t>11.4</t>
  </si>
  <si>
    <t>11.3</t>
  </si>
  <si>
    <t>11.5</t>
  </si>
  <si>
    <t>Clôture en bois, H. 60cm, y compris poteaux et son portillon largeur 1,40m</t>
  </si>
  <si>
    <t>12.17.2</t>
  </si>
  <si>
    <t xml:space="preserve">Protection temporaire des massifs type ganivelle h:60cm </t>
  </si>
  <si>
    <t>Ensemble plateforme 4mx7m + rampe 1,50mx8,50m, inclus pieux bois robinier section 14x14cm, structure robinier 15x7,5cm, platelage chêne 140/33, y compris terrassements légers, y compris main courante tige filetée acier zingué diamètre 20mm, y compris fixation sur poteau bois</t>
  </si>
  <si>
    <t>12.17.1</t>
  </si>
  <si>
    <t>12.17.3</t>
  </si>
  <si>
    <t>12.17.4</t>
  </si>
  <si>
    <t>12.17.5</t>
  </si>
  <si>
    <t>Balises éclairage piétons en fonte d'aluminium</t>
  </si>
  <si>
    <t>GARANTIE DE REPRISE DES VEGETAUX - 2 ANS</t>
  </si>
  <si>
    <t>13.1</t>
  </si>
  <si>
    <t xml:space="preserve">ACCESSOIRES DE PLANTATIONS </t>
  </si>
  <si>
    <t>TRAVAUX DE FINALISATION  - 2 ANS</t>
  </si>
  <si>
    <t>MOBILIERS</t>
  </si>
  <si>
    <t>FOURNITURE DE VEGETAUX Y COMPRIS TRANSPORT</t>
  </si>
  <si>
    <t>SUBSTRATS</t>
  </si>
  <si>
    <t>-</t>
  </si>
  <si>
    <t>Montant HT du Lot N°15 ESPACES VERTS</t>
  </si>
  <si>
    <t>Montant TTC</t>
  </si>
  <si>
    <t>Débrouissallage et évacuation des végétaux existants (herbacées)</t>
  </si>
  <si>
    <t>NOM DE L'ENTREPRISE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</si>
</sst>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_-;\-* #,##0.00_-;_-* &quot;-&quot;??_-;_-@_-"/>
    <numFmt numFmtId="165" formatCode="_-* #,##0.00\ [$€-40C]_-;\-* #,##0.00\ [$€-40C]_-;_-* &quot;-&quot;??\ [$€-40C]_-;_-@_-"/>
    <numFmt numFmtId="166" formatCode="_-* #,##0.00\ &quot;F&quot;_-;\-* #,##0.00\ &quot;F&quot;_-;_-* &quot;-&quot;??\ &quot;F&quot;_-;_-@_-"/>
    <numFmt numFmtId="167" formatCode="#,##0.00\ &quot;€&quot;"/>
  </numFmts>
  <fonts count="15">
    <font>
      <sz val="11"/>
      <color theme="1"/>
      <name val="Aptos Narrow"/>
      <family val="2"/>
      <scheme val="minor"/>
    </font>
    <font>
      <b/>
      <sz val="11"/>
      <color theme="1"/>
      <name val="Aptos Narrow"/>
      <family val="2"/>
      <scheme val="minor"/>
    </font>
    <font>
      <b/>
      <u/>
      <sz val="11"/>
      <color theme="1"/>
      <name val="Aptos Narrow"/>
      <family val="2"/>
      <scheme val="minor"/>
    </font>
    <font>
      <sz val="8"/>
      <name val="Aptos Narrow"/>
      <family val="2"/>
      <scheme val="minor"/>
    </font>
    <font>
      <sz val="11"/>
      <color theme="1"/>
      <name val="Aptos Narrow"/>
      <family val="2"/>
      <scheme val="minor"/>
    </font>
    <font>
      <b/>
      <sz val="11"/>
      <color rgb="FFFF0000"/>
      <name val="Aptos Narrow"/>
      <family val="2"/>
      <scheme val="minor"/>
    </font>
    <font>
      <sz val="11"/>
      <color rgb="FFFF0000"/>
      <name val="Aptos Narrow"/>
      <family val="2"/>
      <scheme val="minor"/>
    </font>
    <font>
      <sz val="10"/>
      <name val="Arial"/>
      <family val="2"/>
    </font>
    <font>
      <sz val="12"/>
      <color theme="1"/>
      <name val="Aptos Narrow"/>
      <family val="2"/>
      <scheme val="minor"/>
    </font>
    <font>
      <sz val="11"/>
      <name val="Aptos Narrow"/>
      <family val="2"/>
      <scheme val="minor"/>
    </font>
    <font>
      <sz val="11"/>
      <color theme="0"/>
      <name val="Aptos Narrow"/>
      <family val="2"/>
      <scheme val="minor"/>
    </font>
    <font>
      <b/>
      <sz val="11"/>
      <color theme="1"/>
      <name val="Calibri"/>
      <family val="1"/>
    </font>
    <font>
      <b/>
      <sz val="14"/>
      <color rgb="FFFFFFFF"/>
      <name val="Calibri"/>
      <family val="1"/>
    </font>
    <font>
      <b/>
      <sz val="10"/>
      <color rgb="FF2A4363"/>
      <name val="Calibri"/>
      <family val="1"/>
    </font>
    <font>
      <b/>
      <sz val="14"/>
      <color rgb="FF2A4363"/>
      <name val="Calibri"/>
      <family val="1"/>
    </font>
  </fonts>
  <fills count="5">
    <fill>
      <patternFill patternType="none"/>
    </fill>
    <fill>
      <patternFill patternType="gray125"/>
    </fill>
    <fill>
      <patternFill patternType="solid">
        <fgColor theme="3" tint="0.89999084444715716"/>
        <bgColor indexed="64"/>
      </patternFill>
    </fill>
    <fill>
      <patternFill patternType="solid">
        <fgColor rgb="FF7191BB"/>
        <bgColor indexed="64"/>
      </patternFill>
    </fill>
    <fill>
      <patternFill patternType="solid">
        <fgColor rgb="FFFFFF00"/>
        <bgColor indexed="64"/>
      </patternFill>
    </fill>
  </fills>
  <borders count="6">
    <border>
      <left/>
      <right/>
      <top/>
      <bottom/>
      <diagonal/>
    </border>
    <border>
      <left/>
      <right style="thin">
        <color indexed="64"/>
      </right>
      <top/>
      <bottom/>
      <diagonal/>
    </border>
    <border>
      <left style="medium">
        <color indexed="64"/>
      </left>
      <right/>
      <top/>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12">
    <xf numFmtId="0" fontId="0" fillId="0" borderId="0"/>
    <xf numFmtId="0" fontId="7" fillId="0" borderId="0"/>
    <xf numFmtId="0" fontId="7" fillId="0" borderId="0"/>
    <xf numFmtId="0" fontId="8" fillId="0" borderId="0"/>
    <xf numFmtId="0" fontId="4" fillId="0" borderId="0"/>
    <xf numFmtId="164" fontId="4"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9" fontId="8" fillId="0" borderId="0" applyFont="0" applyFill="0" applyBorder="0" applyAlignment="0" applyProtection="0"/>
    <xf numFmtId="9" fontId="4" fillId="0" borderId="0" applyFont="0" applyFill="0" applyBorder="0" applyAlignment="0" applyProtection="0"/>
    <xf numFmtId="0" fontId="12" fillId="3" borderId="0">
      <alignment horizontal="left" vertical="top" wrapText="1"/>
    </xf>
    <xf numFmtId="0" fontId="13" fillId="0" borderId="0" applyFill="0">
      <alignment horizontal="left" vertical="top" wrapText="1"/>
    </xf>
  </cellStyleXfs>
  <cellXfs count="44">
    <xf numFmtId="0" fontId="0" fillId="0" borderId="0" xfId="0"/>
    <xf numFmtId="0" fontId="0" fillId="0" borderId="1" xfId="0" applyBorder="1" applyAlignment="1">
      <alignment wrapText="1"/>
    </xf>
    <xf numFmtId="165" fontId="0" fillId="0" borderId="0" xfId="0" applyNumberFormat="1"/>
    <xf numFmtId="49" fontId="0" fillId="0" borderId="0" xfId="0" applyNumberFormat="1"/>
    <xf numFmtId="0" fontId="0" fillId="0" borderId="0" xfId="0" applyAlignment="1">
      <alignment vertical="center"/>
    </xf>
    <xf numFmtId="0" fontId="0" fillId="0" borderId="0" xfId="0" applyAlignment="1">
      <alignment vertical="center" wrapText="1"/>
    </xf>
    <xf numFmtId="165" fontId="0" fillId="0" borderId="0" xfId="0" applyNumberFormat="1" applyAlignment="1">
      <alignment vertical="center"/>
    </xf>
    <xf numFmtId="0" fontId="0" fillId="0" borderId="0" xfId="0" applyAlignment="1">
      <alignment wrapText="1"/>
    </xf>
    <xf numFmtId="165" fontId="0" fillId="0" borderId="0" xfId="0" applyNumberFormat="1" applyAlignment="1">
      <alignment horizontal="center"/>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horizontal="center" vertical="center"/>
    </xf>
    <xf numFmtId="0" fontId="0" fillId="0" borderId="3" xfId="0" applyBorder="1" applyAlignment="1">
      <alignment vertical="center"/>
    </xf>
    <xf numFmtId="0" fontId="12" fillId="3" borderId="0" xfId="10">
      <alignment horizontal="left" vertical="top" wrapText="1"/>
    </xf>
    <xf numFmtId="0" fontId="0" fillId="0" borderId="2" xfId="0" applyBorder="1"/>
    <xf numFmtId="0" fontId="11" fillId="0" borderId="0" xfId="0" applyFont="1" applyAlignment="1">
      <alignment horizontal="center" vertical="top" wrapText="1"/>
    </xf>
    <xf numFmtId="0" fontId="11" fillId="2" borderId="0" xfId="0" applyFont="1" applyFill="1" applyAlignment="1">
      <alignment horizontal="right" vertical="top" wrapText="1"/>
    </xf>
    <xf numFmtId="165" fontId="0" fillId="0" borderId="0" xfId="0" applyNumberFormat="1" applyAlignment="1">
      <alignment horizontal="center" vertical="center"/>
    </xf>
    <xf numFmtId="0" fontId="0" fillId="0" borderId="0" xfId="0" applyAlignment="1">
      <alignment horizontal="center" vertical="top" wrapText="1"/>
    </xf>
    <xf numFmtId="0" fontId="0" fillId="0" borderId="0" xfId="0" applyAlignment="1">
      <alignment horizontal="center" vertical="top"/>
    </xf>
    <xf numFmtId="0" fontId="12" fillId="3" borderId="0" xfId="10" applyAlignment="1">
      <alignment horizontal="left" vertical="center" wrapText="1"/>
    </xf>
    <xf numFmtId="0" fontId="6" fillId="0" borderId="0" xfId="0" applyFont="1" applyAlignment="1">
      <alignment vertical="center" wrapText="1"/>
    </xf>
    <xf numFmtId="0" fontId="2" fillId="0" borderId="0" xfId="0" applyFont="1" applyAlignment="1">
      <alignment vertical="center" wrapText="1"/>
    </xf>
    <xf numFmtId="0" fontId="9" fillId="0" borderId="0" xfId="0" applyFont="1" applyAlignment="1">
      <alignment horizontal="center" vertical="center"/>
    </xf>
    <xf numFmtId="165" fontId="9" fillId="0" borderId="0" xfId="0" applyNumberFormat="1" applyFont="1" applyAlignment="1">
      <alignment horizontal="center" vertical="center"/>
    </xf>
    <xf numFmtId="0" fontId="1" fillId="0" borderId="0" xfId="0" applyFont="1" applyAlignment="1">
      <alignment vertical="center" wrapText="1"/>
    </xf>
    <xf numFmtId="0" fontId="0" fillId="0" borderId="4" xfId="0" applyBorder="1" applyAlignment="1">
      <alignment vertical="center" wrapText="1"/>
    </xf>
    <xf numFmtId="167" fontId="0" fillId="0" borderId="0" xfId="0" applyNumberFormat="1" applyAlignment="1">
      <alignment vertical="center"/>
    </xf>
    <xf numFmtId="0" fontId="0" fillId="0" borderId="0" xfId="0" applyAlignment="1">
      <alignment horizontal="center" vertical="center" wrapText="1"/>
    </xf>
    <xf numFmtId="0" fontId="11" fillId="0" borderId="0" xfId="0" applyFont="1" applyAlignment="1">
      <alignment horizontal="center" vertical="center" wrapText="1"/>
    </xf>
    <xf numFmtId="0" fontId="14" fillId="0" borderId="1" xfId="11" applyFont="1" applyFill="1" applyBorder="1" applyAlignment="1">
      <alignment horizontal="right" vertical="center" wrapText="1"/>
    </xf>
    <xf numFmtId="0" fontId="13" fillId="0" borderId="1" xfId="11" applyFill="1" applyBorder="1" applyAlignment="1">
      <alignment horizontal="right" vertical="center" wrapText="1"/>
    </xf>
    <xf numFmtId="0" fontId="0" fillId="0" borderId="1" xfId="0" applyBorder="1" applyAlignment="1">
      <alignment vertical="center"/>
    </xf>
    <xf numFmtId="0" fontId="5" fillId="0" borderId="0" xfId="0" applyFont="1" applyAlignment="1">
      <alignment vertical="center"/>
    </xf>
    <xf numFmtId="0" fontId="6" fillId="0" borderId="0" xfId="0" applyFont="1" applyAlignment="1">
      <alignment vertical="center"/>
    </xf>
    <xf numFmtId="0" fontId="10" fillId="0" borderId="0" xfId="0" applyFont="1"/>
    <xf numFmtId="0" fontId="0" fillId="2" borderId="0" xfId="0" applyFill="1"/>
    <xf numFmtId="0" fontId="0" fillId="2" borderId="0" xfId="0" applyFill="1" applyAlignment="1">
      <alignment vertical="center"/>
    </xf>
    <xf numFmtId="9" fontId="0" fillId="2" borderId="0" xfId="9" applyFont="1" applyFill="1" applyBorder="1" applyAlignment="1">
      <alignment vertical="center"/>
    </xf>
    <xf numFmtId="0" fontId="11" fillId="2" borderId="0" xfId="0" applyFont="1" applyFill="1" applyAlignment="1">
      <alignment horizontal="left" vertical="top" wrapText="1"/>
    </xf>
    <xf numFmtId="44" fontId="11" fillId="2" borderId="0" xfId="0" applyNumberFormat="1" applyFont="1" applyFill="1" applyAlignment="1">
      <alignment horizontal="right" vertical="top" wrapText="1"/>
    </xf>
    <xf numFmtId="165" fontId="0" fillId="2" borderId="0" xfId="0" applyNumberFormat="1" applyFill="1" applyAlignment="1">
      <alignment vertical="center"/>
    </xf>
    <xf numFmtId="0" fontId="0" fillId="4" borderId="5" xfId="0" applyFill="1" applyBorder="1"/>
    <xf numFmtId="0" fontId="0" fillId="0" borderId="5" xfId="0" applyFill="1" applyBorder="1"/>
  </cellXfs>
  <cellStyles count="12">
    <cellStyle name="ChapTitre1" xfId="10" xr:uid="{B0F41E9C-BEA7-4B4F-9F08-A6480CE1EAC5}"/>
    <cellStyle name="Milliers 2" xfId="5" xr:uid="{2CC8D9CD-A937-4403-AAF6-E47667E218DB}"/>
    <cellStyle name="Monétaire 2" xfId="7" xr:uid="{80598A73-D50E-4B1C-81A6-C5B69E11E7C8}"/>
    <cellStyle name="Monétaire 3" xfId="6" xr:uid="{1BB2DCC2-D64F-4CDA-9A7F-3EA2AAFB1EF9}"/>
    <cellStyle name="Normal" xfId="0" builtinId="0"/>
    <cellStyle name="Normal 2" xfId="3" xr:uid="{D5E7AF94-536D-460A-8C4B-173AF5D526D2}"/>
    <cellStyle name="Normal 2 2" xfId="2" xr:uid="{A17E7565-BFB8-4118-95C3-1E5A13544198}"/>
    <cellStyle name="Normal 2 3" xfId="4" xr:uid="{EA249CFA-3D8D-45A5-937E-BB916886D327}"/>
    <cellStyle name="Normal 3" xfId="1" xr:uid="{1013C008-5ADA-4B3E-8D32-BF9A013B9BEB}"/>
    <cellStyle name="Numerotation" xfId="11" xr:uid="{31298065-E4CC-4348-A4F2-98BF54846968}"/>
    <cellStyle name="Pourcentage" xfId="9" builtinId="5"/>
    <cellStyle name="Pourcentage 2" xfId="8" xr:uid="{3A5194C9-B44B-4804-85F7-744207D667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microsoft.com/office/2017/06/relationships/rdRichValueStructure" Target="richData/rdrichvaluestructure.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22/10/relationships/richValueRel" Target="richData/richValueRel.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207147</xdr:colOff>
      <xdr:row>0</xdr:row>
      <xdr:rowOff>0</xdr:rowOff>
    </xdr:from>
    <xdr:to>
      <xdr:col>3</xdr:col>
      <xdr:colOff>536820</xdr:colOff>
      <xdr:row>0</xdr:row>
      <xdr:rowOff>667648</xdr:rowOff>
    </xdr:to>
    <xdr:sp macro="" textlink="">
      <xdr:nvSpPr>
        <xdr:cNvPr id="2" name="Forme1">
          <a:extLst>
            <a:ext uri="{FF2B5EF4-FFF2-40B4-BE49-F238E27FC236}">
              <a16:creationId xmlns:a16="http://schemas.microsoft.com/office/drawing/2014/main" id="{09F89F88-29C1-4F53-9C29-422B247FDFDC}"/>
            </a:ext>
          </a:extLst>
        </xdr:cNvPr>
        <xdr:cNvSpPr/>
      </xdr:nvSpPr>
      <xdr:spPr>
        <a:xfrm>
          <a:off x="878940" y="0"/>
          <a:ext cx="4839480" cy="656218"/>
        </a:xfrm>
        <a:prstGeom prst="roundRect">
          <a:avLst>
            <a:gd name="adj" fmla="val 3335"/>
          </a:avLst>
        </a:prstGeom>
        <a:solidFill>
          <a:srgbClr val="7091BB"/>
        </a:solidFill>
        <a:ln>
          <a:noFill/>
        </a:ln>
      </xdr:spPr>
      <xdr:style>
        <a:lnRef idx="2">
          <a:schemeClr val="accent1">
            <a:shade val="50000"/>
          </a:schemeClr>
        </a:lnRef>
        <a:fillRef idx="0">
          <a:srgbClr val="7091BB"/>
        </a:fillRef>
        <a:effectRef idx="0">
          <a:schemeClr val="accent1"/>
        </a:effectRef>
        <a:fontRef idx="minor">
          <a:schemeClr val="accent1"/>
        </a:fontRef>
      </xdr:style>
      <xdr:txBody>
        <a:bodyPr vertOverflow="clip" horzOverflow="clip" lIns="91565" tIns="91565" rIns="91565" bIns="91565" rtlCol="0" anchor="ctr"/>
        <a:lstStyle/>
        <a:p>
          <a:pPr algn="r"/>
          <a:r>
            <a:rPr lang="fr-FR" sz="800" b="1" i="1">
              <a:solidFill>
                <a:srgbClr val="FFFFFF"/>
              </a:solidFill>
              <a:latin typeface="Calibri"/>
            </a:rPr>
            <a:t>Décomposition des Prix Globale et Forfaitaire </a:t>
          </a:r>
        </a:p>
        <a:p>
          <a:pPr algn="r"/>
          <a:r>
            <a:rPr lang="fr-FR" sz="1200" b="0" i="1">
              <a:solidFill>
                <a:srgbClr val="FFFFFF"/>
              </a:solidFill>
              <a:latin typeface="Calibri"/>
            </a:rPr>
            <a:t>Maison des associations - ESPACES VERTS</a:t>
          </a:r>
        </a:p>
        <a:p>
          <a:pPr algn="r"/>
          <a:endParaRPr sz="1200" i="1">
            <a:solidFill>
              <a:srgbClr val="FFFFFF"/>
            </a:solidFill>
            <a:latin typeface="Calibri"/>
          </a:endParaRPr>
        </a:p>
        <a:p>
          <a:pPr algn="r"/>
          <a:endParaRPr sz="1000" b="1" i="1">
            <a:solidFill>
              <a:srgbClr val="FFFFFF"/>
            </a:solidFill>
            <a:latin typeface="Calibri"/>
          </a:endParaRPr>
        </a:p>
      </xdr:txBody>
    </xdr:sp>
    <xdr:clientData/>
  </xdr:twoCellAnchor>
  <xdr:twoCellAnchor editAs="absolute">
    <xdr:from>
      <xdr:col>3</xdr:col>
      <xdr:colOff>673200</xdr:colOff>
      <xdr:row>0</xdr:row>
      <xdr:rowOff>0</xdr:rowOff>
    </xdr:from>
    <xdr:to>
      <xdr:col>4</xdr:col>
      <xdr:colOff>626131</xdr:colOff>
      <xdr:row>0</xdr:row>
      <xdr:rowOff>686740</xdr:rowOff>
    </xdr:to>
    <xdr:pic>
      <xdr:nvPicPr>
        <xdr:cNvPr id="4" name="Forme3">
          <a:extLst>
            <a:ext uri="{FF2B5EF4-FFF2-40B4-BE49-F238E27FC236}">
              <a16:creationId xmlns:a16="http://schemas.microsoft.com/office/drawing/2014/main" id="{F102AF82-0941-4567-93F6-B16407AA44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62420" y="0"/>
          <a:ext cx="724680" cy="686740"/>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0.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DEFBE-D030-4C01-8659-500FABCC9A56}">
  <dimension ref="A1:H129"/>
  <sheetViews>
    <sheetView tabSelected="1" zoomScale="85" zoomScaleNormal="85" workbookViewId="0">
      <pane xSplit="2" ySplit="2" topLeftCell="C120" activePane="bottomRight" state="frozen"/>
      <selection pane="topRight" activeCell="C1" sqref="C1"/>
      <selection pane="bottomLeft" activeCell="A3" sqref="A3"/>
      <selection pane="bottomRight" activeCell="B137" sqref="B137"/>
    </sheetView>
  </sheetViews>
  <sheetFormatPr baseColWidth="10" defaultRowHeight="14.25"/>
  <cols>
    <col min="1" max="1" width="9.875" customWidth="1"/>
    <col min="2" max="2" width="60.75" customWidth="1"/>
    <col min="3" max="3" width="4.75" style="11" customWidth="1"/>
    <col min="4" max="4" width="11.5" customWidth="1"/>
    <col min="5" max="5" width="10.875" customWidth="1"/>
    <col min="6" max="6" width="12.875" bestFit="1" customWidth="1"/>
    <col min="7" max="7" width="5.625" customWidth="1"/>
    <col min="8" max="8" width="41" bestFit="1" customWidth="1"/>
  </cols>
  <sheetData>
    <row r="1" spans="1:8" ht="69.400000000000006" customHeight="1">
      <c r="A1" s="10" t="e" vm="1">
        <v>#VALUE!</v>
      </c>
      <c r="B1" s="10"/>
      <c r="C1" s="28"/>
      <c r="D1" s="10"/>
      <c r="E1" s="10"/>
      <c r="F1" s="10"/>
    </row>
    <row r="2" spans="1:8" ht="30">
      <c r="A2" s="14"/>
      <c r="B2" s="18"/>
      <c r="C2" s="29" t="s">
        <v>12</v>
      </c>
      <c r="D2" s="16" t="s">
        <v>97</v>
      </c>
      <c r="E2" s="15" t="s">
        <v>98</v>
      </c>
      <c r="F2" s="16" t="s">
        <v>99</v>
      </c>
      <c r="G2" s="19"/>
    </row>
    <row r="3" spans="1:8">
      <c r="A3" s="14"/>
      <c r="B3" s="7"/>
      <c r="D3" s="36"/>
      <c r="E3" s="8"/>
      <c r="F3" s="36"/>
    </row>
    <row r="4" spans="1:8" s="4" customFormat="1" ht="19.899999999999999" customHeight="1">
      <c r="A4" s="30">
        <v>4</v>
      </c>
      <c r="B4" s="20" t="s">
        <v>19</v>
      </c>
      <c r="C4" s="11"/>
      <c r="D4" s="37"/>
      <c r="E4" s="17"/>
      <c r="F4" s="37"/>
    </row>
    <row r="5" spans="1:8" s="4" customFormat="1" ht="19.899999999999999" customHeight="1">
      <c r="A5" s="31" t="s">
        <v>100</v>
      </c>
      <c r="B5" s="5" t="s">
        <v>197</v>
      </c>
      <c r="C5" s="11" t="s">
        <v>29</v>
      </c>
      <c r="D5" s="37">
        <v>580</v>
      </c>
      <c r="E5" s="17"/>
      <c r="F5" s="41">
        <f t="shared" ref="F5:F10" si="0">$E5*D5</f>
        <v>0</v>
      </c>
    </row>
    <row r="6" spans="1:8" s="4" customFormat="1" ht="19.899999999999999" customHeight="1">
      <c r="A6" s="31" t="s">
        <v>103</v>
      </c>
      <c r="B6" s="4" t="s">
        <v>102</v>
      </c>
      <c r="C6" s="11" t="s">
        <v>12</v>
      </c>
      <c r="D6" s="37">
        <v>7</v>
      </c>
      <c r="E6" s="17"/>
      <c r="F6" s="41">
        <f t="shared" si="0"/>
        <v>0</v>
      </c>
    </row>
    <row r="7" spans="1:8" s="4" customFormat="1" ht="19.899999999999999" customHeight="1">
      <c r="A7" s="31" t="s">
        <v>104</v>
      </c>
      <c r="B7" s="4" t="s">
        <v>28</v>
      </c>
      <c r="C7" s="11" t="s">
        <v>29</v>
      </c>
      <c r="D7" s="37">
        <v>50</v>
      </c>
      <c r="E7" s="17"/>
      <c r="F7" s="41">
        <f t="shared" si="0"/>
        <v>0</v>
      </c>
    </row>
    <row r="8" spans="1:8" s="4" customFormat="1" ht="19.899999999999999" customHeight="1">
      <c r="A8" s="31" t="s">
        <v>105</v>
      </c>
      <c r="B8" s="4" t="s">
        <v>107</v>
      </c>
      <c r="C8" s="11" t="s">
        <v>108</v>
      </c>
      <c r="D8" s="37">
        <v>1</v>
      </c>
      <c r="E8" s="17"/>
      <c r="F8" s="41">
        <f t="shared" si="0"/>
        <v>0</v>
      </c>
    </row>
    <row r="9" spans="1:8" s="4" customFormat="1" ht="19.899999999999999" customHeight="1">
      <c r="A9" s="31" t="s">
        <v>106</v>
      </c>
      <c r="B9" s="4" t="s">
        <v>25</v>
      </c>
      <c r="C9" s="11" t="s">
        <v>12</v>
      </c>
      <c r="D9" s="37">
        <v>6</v>
      </c>
      <c r="E9" s="17"/>
      <c r="F9" s="41">
        <f t="shared" si="0"/>
        <v>0</v>
      </c>
    </row>
    <row r="10" spans="1:8" s="4" customFormat="1">
      <c r="A10" s="31" t="s">
        <v>101</v>
      </c>
      <c r="B10" s="5" t="s">
        <v>109</v>
      </c>
      <c r="C10" s="11" t="s">
        <v>12</v>
      </c>
      <c r="D10" s="37">
        <v>4</v>
      </c>
      <c r="E10" s="17"/>
      <c r="F10" s="41">
        <f t="shared" si="0"/>
        <v>0</v>
      </c>
    </row>
    <row r="11" spans="1:8" s="4" customFormat="1" ht="19.899999999999999" customHeight="1">
      <c r="A11" s="12"/>
      <c r="B11" s="5"/>
      <c r="C11" s="11"/>
      <c r="D11" s="37"/>
      <c r="E11" s="17"/>
      <c r="F11" s="41"/>
      <c r="H11" s="33"/>
    </row>
    <row r="12" spans="1:8" s="4" customFormat="1" ht="19.899999999999999" customHeight="1">
      <c r="A12" s="12"/>
      <c r="B12" s="5"/>
      <c r="C12" s="11"/>
      <c r="D12" s="37"/>
      <c r="E12" s="17"/>
      <c r="F12" s="37"/>
    </row>
    <row r="13" spans="1:8" s="4" customFormat="1" ht="19.899999999999999" customHeight="1">
      <c r="A13" s="30">
        <v>5</v>
      </c>
      <c r="B13" s="20" t="s">
        <v>110</v>
      </c>
      <c r="C13" s="11"/>
      <c r="D13" s="37"/>
      <c r="E13" s="17"/>
      <c r="F13" s="37"/>
    </row>
    <row r="14" spans="1:8" s="4" customFormat="1" ht="32.450000000000003" customHeight="1">
      <c r="A14" s="31" t="s">
        <v>112</v>
      </c>
      <c r="B14" s="5" t="s">
        <v>111</v>
      </c>
      <c r="C14" s="11" t="s">
        <v>15</v>
      </c>
      <c r="D14" s="37">
        <f>D22</f>
        <v>123.19999999999999</v>
      </c>
      <c r="E14" s="17"/>
      <c r="F14" s="41">
        <f>E14*D14</f>
        <v>0</v>
      </c>
      <c r="G14" s="6"/>
      <c r="H14" s="33"/>
    </row>
    <row r="15" spans="1:8" s="4" customFormat="1" ht="30.6" customHeight="1">
      <c r="A15" s="31" t="s">
        <v>113</v>
      </c>
      <c r="B15" s="5" t="s">
        <v>30</v>
      </c>
      <c r="C15" s="11" t="s">
        <v>15</v>
      </c>
      <c r="D15" s="37">
        <f>D23</f>
        <v>92.3</v>
      </c>
      <c r="E15" s="17"/>
      <c r="F15" s="41">
        <f>E15*D15</f>
        <v>0</v>
      </c>
      <c r="G15" s="6"/>
      <c r="H15" s="33"/>
    </row>
    <row r="16" spans="1:8" s="4" customFormat="1" ht="28.5">
      <c r="A16" s="31" t="s">
        <v>114</v>
      </c>
      <c r="B16" s="5" t="s">
        <v>31</v>
      </c>
      <c r="C16" s="23" t="s">
        <v>18</v>
      </c>
      <c r="D16" s="37">
        <v>80</v>
      </c>
      <c r="E16" s="24"/>
      <c r="F16" s="41">
        <f>E16*D16</f>
        <v>0</v>
      </c>
      <c r="G16" s="6"/>
      <c r="H16" s="5"/>
    </row>
    <row r="17" spans="1:7" s="4" customFormat="1" ht="19.899999999999999" customHeight="1">
      <c r="A17" s="12"/>
      <c r="B17" s="21"/>
      <c r="C17" s="11"/>
      <c r="D17" s="37"/>
      <c r="E17" s="17"/>
      <c r="F17" s="37"/>
    </row>
    <row r="18" spans="1:7" s="4" customFormat="1" ht="19.899999999999999" customHeight="1">
      <c r="A18" s="12"/>
      <c r="B18" s="5"/>
      <c r="C18" s="11"/>
      <c r="D18" s="37"/>
      <c r="E18" s="17"/>
      <c r="F18" s="41"/>
    </row>
    <row r="19" spans="1:7" s="4" customFormat="1" ht="18.75">
      <c r="A19" s="30">
        <v>6</v>
      </c>
      <c r="B19" s="20" t="s">
        <v>193</v>
      </c>
      <c r="C19" s="11"/>
      <c r="D19" s="37"/>
      <c r="E19" s="17"/>
      <c r="F19" s="41"/>
    </row>
    <row r="20" spans="1:7" s="4" customFormat="1" ht="19.899999999999999" customHeight="1">
      <c r="A20" s="31" t="s">
        <v>117</v>
      </c>
      <c r="B20" s="5" t="s">
        <v>33</v>
      </c>
      <c r="C20" s="11" t="s">
        <v>15</v>
      </c>
      <c r="D20" s="37">
        <v>18</v>
      </c>
      <c r="E20" s="17"/>
      <c r="F20" s="41">
        <f>E20*D20</f>
        <v>0</v>
      </c>
      <c r="G20" s="6"/>
    </row>
    <row r="21" spans="1:7" s="4" customFormat="1" ht="19.899999999999999" customHeight="1">
      <c r="A21" s="31" t="s">
        <v>118</v>
      </c>
      <c r="B21" s="5" t="s">
        <v>34</v>
      </c>
      <c r="C21" s="11" t="s">
        <v>15</v>
      </c>
      <c r="D21" s="37">
        <f>(137+86+218)*0.3</f>
        <v>132.29999999999998</v>
      </c>
      <c r="E21" s="17"/>
      <c r="F21" s="41">
        <f>E21*D21</f>
        <v>0</v>
      </c>
      <c r="G21" s="6"/>
    </row>
    <row r="22" spans="1:7" s="4" customFormat="1" ht="28.5">
      <c r="A22" s="31" t="s">
        <v>119</v>
      </c>
      <c r="B22" s="5" t="s">
        <v>115</v>
      </c>
      <c r="C22" s="11" t="s">
        <v>15</v>
      </c>
      <c r="D22" s="37">
        <f>176*0.7</f>
        <v>123.19999999999999</v>
      </c>
      <c r="E22" s="17"/>
      <c r="F22" s="41">
        <f>E22*D22</f>
        <v>0</v>
      </c>
      <c r="G22" s="6"/>
    </row>
    <row r="23" spans="1:7" s="4" customFormat="1" ht="28.5">
      <c r="A23" s="31" t="s">
        <v>120</v>
      </c>
      <c r="B23" s="5" t="s">
        <v>116</v>
      </c>
      <c r="C23" s="11" t="s">
        <v>15</v>
      </c>
      <c r="D23" s="37">
        <f>71*1.3</f>
        <v>92.3</v>
      </c>
      <c r="E23" s="17"/>
      <c r="F23" s="41">
        <f>E23*D23</f>
        <v>0</v>
      </c>
      <c r="G23" s="6"/>
    </row>
    <row r="24" spans="1:7" s="4" customFormat="1" ht="19.899999999999999" customHeight="1">
      <c r="A24" s="12"/>
      <c r="C24" s="11"/>
      <c r="D24" s="37"/>
      <c r="E24" s="17"/>
      <c r="F24" s="41"/>
    </row>
    <row r="25" spans="1:7" s="4" customFormat="1" ht="19.899999999999999" customHeight="1">
      <c r="A25" s="12"/>
      <c r="C25" s="11"/>
      <c r="D25" s="37"/>
      <c r="E25" s="17"/>
      <c r="F25" s="41"/>
    </row>
    <row r="26" spans="1:7" s="4" customFormat="1" ht="19.899999999999999" customHeight="1">
      <c r="A26" s="12"/>
      <c r="B26" s="5"/>
      <c r="C26" s="11"/>
      <c r="D26" s="37"/>
      <c r="E26" s="17"/>
      <c r="F26" s="41"/>
    </row>
    <row r="27" spans="1:7" s="4" customFormat="1" ht="19.899999999999999" customHeight="1">
      <c r="A27" s="30">
        <v>7</v>
      </c>
      <c r="B27" s="20" t="s">
        <v>192</v>
      </c>
      <c r="C27" s="11"/>
      <c r="D27" s="37"/>
      <c r="E27" s="17"/>
      <c r="F27" s="41"/>
    </row>
    <row r="28" spans="1:7" s="4" customFormat="1" ht="19.899999999999999" customHeight="1">
      <c r="A28" s="12"/>
      <c r="B28" s="25" t="s">
        <v>49</v>
      </c>
      <c r="C28" s="11"/>
      <c r="D28" s="37"/>
      <c r="E28" s="17"/>
      <c r="F28" s="41"/>
    </row>
    <row r="29" spans="1:7" s="4" customFormat="1">
      <c r="A29" s="31" t="s">
        <v>121</v>
      </c>
      <c r="B29" s="5" t="s">
        <v>47</v>
      </c>
      <c r="C29" s="11" t="s">
        <v>13</v>
      </c>
      <c r="D29" s="37">
        <v>4</v>
      </c>
      <c r="E29" s="17"/>
      <c r="F29" s="41">
        <f t="shared" ref="F29:F35" si="1">E29*D29</f>
        <v>0</v>
      </c>
      <c r="G29" s="6"/>
    </row>
    <row r="30" spans="1:7" s="4" customFormat="1">
      <c r="A30" s="31" t="s">
        <v>122</v>
      </c>
      <c r="B30" s="5" t="s">
        <v>35</v>
      </c>
      <c r="C30" s="11" t="s">
        <v>13</v>
      </c>
      <c r="D30" s="37">
        <v>1</v>
      </c>
      <c r="E30" s="17"/>
      <c r="F30" s="41">
        <f t="shared" si="1"/>
        <v>0</v>
      </c>
      <c r="G30" s="6"/>
    </row>
    <row r="31" spans="1:7" s="4" customFormat="1">
      <c r="A31" s="31" t="s">
        <v>123</v>
      </c>
      <c r="B31" s="5" t="s">
        <v>36</v>
      </c>
      <c r="C31" s="11" t="s">
        <v>13</v>
      </c>
      <c r="D31" s="37">
        <v>3</v>
      </c>
      <c r="E31" s="17"/>
      <c r="F31" s="41">
        <f t="shared" si="1"/>
        <v>0</v>
      </c>
      <c r="G31" s="6"/>
    </row>
    <row r="32" spans="1:7" s="4" customFormat="1">
      <c r="A32" s="31" t="s">
        <v>124</v>
      </c>
      <c r="B32" s="5" t="s">
        <v>37</v>
      </c>
      <c r="C32" s="11" t="s">
        <v>13</v>
      </c>
      <c r="D32" s="37">
        <v>1</v>
      </c>
      <c r="E32" s="17"/>
      <c r="F32" s="41">
        <f t="shared" si="1"/>
        <v>0</v>
      </c>
      <c r="G32" s="6"/>
    </row>
    <row r="33" spans="1:7" s="4" customFormat="1">
      <c r="A33" s="31" t="s">
        <v>125</v>
      </c>
      <c r="B33" s="5" t="s">
        <v>41</v>
      </c>
      <c r="C33" s="11" t="s">
        <v>13</v>
      </c>
      <c r="D33" s="37">
        <v>3</v>
      </c>
      <c r="E33" s="17"/>
      <c r="F33" s="41">
        <f t="shared" si="1"/>
        <v>0</v>
      </c>
      <c r="G33" s="6"/>
    </row>
    <row r="34" spans="1:7" s="4" customFormat="1" ht="28.5">
      <c r="A34" s="31" t="s">
        <v>126</v>
      </c>
      <c r="B34" s="5" t="s">
        <v>46</v>
      </c>
      <c r="C34" s="11" t="s">
        <v>13</v>
      </c>
      <c r="D34" s="37">
        <v>1</v>
      </c>
      <c r="E34" s="17"/>
      <c r="F34" s="41">
        <f t="shared" si="1"/>
        <v>0</v>
      </c>
      <c r="G34" s="6"/>
    </row>
    <row r="35" spans="1:7" s="4" customFormat="1" ht="19.899999999999999" customHeight="1">
      <c r="A35" s="31" t="s">
        <v>127</v>
      </c>
      <c r="B35" s="5" t="s">
        <v>48</v>
      </c>
      <c r="C35" s="11" t="s">
        <v>13</v>
      </c>
      <c r="D35" s="37">
        <v>2</v>
      </c>
      <c r="E35" s="17"/>
      <c r="F35" s="41">
        <f t="shared" si="1"/>
        <v>0</v>
      </c>
      <c r="G35" s="6"/>
    </row>
    <row r="36" spans="1:7" s="4" customFormat="1" ht="19.899999999999999" customHeight="1">
      <c r="A36" s="31"/>
      <c r="B36" s="25" t="s">
        <v>50</v>
      </c>
      <c r="C36" s="11"/>
      <c r="D36" s="37"/>
      <c r="E36" s="17"/>
      <c r="F36" s="41"/>
    </row>
    <row r="37" spans="1:7" s="4" customFormat="1" ht="28.5">
      <c r="A37" s="31" t="s">
        <v>128</v>
      </c>
      <c r="B37" s="5" t="s">
        <v>52</v>
      </c>
      <c r="C37" s="11" t="s">
        <v>13</v>
      </c>
      <c r="D37" s="37">
        <v>1</v>
      </c>
      <c r="E37" s="17"/>
      <c r="F37" s="41">
        <f>E37*D37</f>
        <v>0</v>
      </c>
      <c r="G37" s="6"/>
    </row>
    <row r="38" spans="1:7" s="4" customFormat="1" ht="28.5">
      <c r="A38" s="31" t="s">
        <v>129</v>
      </c>
      <c r="B38" s="5" t="s">
        <v>53</v>
      </c>
      <c r="C38" s="11" t="s">
        <v>13</v>
      </c>
      <c r="D38" s="37">
        <v>1</v>
      </c>
      <c r="E38" s="17"/>
      <c r="F38" s="41">
        <f>E38*D38</f>
        <v>0</v>
      </c>
      <c r="G38" s="6"/>
    </row>
    <row r="39" spans="1:7" s="4" customFormat="1" ht="28.5">
      <c r="A39" s="31" t="s">
        <v>130</v>
      </c>
      <c r="B39" s="5" t="s">
        <v>42</v>
      </c>
      <c r="C39" s="11" t="s">
        <v>13</v>
      </c>
      <c r="D39" s="37">
        <v>1</v>
      </c>
      <c r="E39" s="17"/>
      <c r="F39" s="41">
        <f>E39*D39</f>
        <v>0</v>
      </c>
      <c r="G39" s="6"/>
    </row>
    <row r="40" spans="1:7" s="4" customFormat="1" ht="28.5">
      <c r="A40" s="31" t="s">
        <v>131</v>
      </c>
      <c r="B40" s="5" t="s">
        <v>43</v>
      </c>
      <c r="C40" s="11" t="s">
        <v>13</v>
      </c>
      <c r="D40" s="37">
        <v>1</v>
      </c>
      <c r="E40" s="17"/>
      <c r="F40" s="41">
        <f>E40*D40</f>
        <v>0</v>
      </c>
      <c r="G40" s="6"/>
    </row>
    <row r="41" spans="1:7" s="4" customFormat="1" ht="19.899999999999999" customHeight="1">
      <c r="A41" s="31"/>
      <c r="B41" s="25" t="s">
        <v>51</v>
      </c>
      <c r="C41" s="11"/>
      <c r="D41" s="37"/>
      <c r="E41" s="17"/>
      <c r="F41" s="41"/>
    </row>
    <row r="42" spans="1:7" s="4" customFormat="1">
      <c r="A42" s="31" t="s">
        <v>131</v>
      </c>
      <c r="B42" s="5" t="s">
        <v>38</v>
      </c>
      <c r="C42" s="11" t="s">
        <v>13</v>
      </c>
      <c r="D42" s="37">
        <v>2</v>
      </c>
      <c r="E42" s="17"/>
      <c r="F42" s="41">
        <f t="shared" ref="F42:F47" si="2">E42*D42</f>
        <v>0</v>
      </c>
      <c r="G42" s="6"/>
    </row>
    <row r="43" spans="1:7" s="4" customFormat="1">
      <c r="A43" s="31" t="s">
        <v>132</v>
      </c>
      <c r="B43" s="5" t="s">
        <v>39</v>
      </c>
      <c r="C43" s="11" t="s">
        <v>13</v>
      </c>
      <c r="D43" s="37">
        <v>1</v>
      </c>
      <c r="E43" s="17"/>
      <c r="F43" s="41">
        <f t="shared" si="2"/>
        <v>0</v>
      </c>
      <c r="G43" s="6"/>
    </row>
    <row r="44" spans="1:7" s="4" customFormat="1">
      <c r="A44" s="31" t="s">
        <v>133</v>
      </c>
      <c r="B44" s="5" t="s">
        <v>40</v>
      </c>
      <c r="C44" s="11" t="s">
        <v>13</v>
      </c>
      <c r="D44" s="37">
        <v>4</v>
      </c>
      <c r="E44" s="17"/>
      <c r="F44" s="41">
        <f t="shared" si="2"/>
        <v>0</v>
      </c>
      <c r="G44" s="6"/>
    </row>
    <row r="45" spans="1:7" s="4" customFormat="1">
      <c r="A45" s="31" t="s">
        <v>134</v>
      </c>
      <c r="B45" s="5" t="s">
        <v>54</v>
      </c>
      <c r="C45" s="11" t="s">
        <v>13</v>
      </c>
      <c r="D45" s="37">
        <v>2</v>
      </c>
      <c r="E45" s="17"/>
      <c r="F45" s="41">
        <f t="shared" si="2"/>
        <v>0</v>
      </c>
      <c r="G45" s="6"/>
    </row>
    <row r="46" spans="1:7" s="4" customFormat="1">
      <c r="A46" s="31" t="s">
        <v>135</v>
      </c>
      <c r="B46" s="5" t="s">
        <v>44</v>
      </c>
      <c r="C46" s="11" t="s">
        <v>13</v>
      </c>
      <c r="D46" s="37">
        <v>3</v>
      </c>
      <c r="E46" s="17"/>
      <c r="F46" s="41">
        <f t="shared" si="2"/>
        <v>0</v>
      </c>
      <c r="G46" s="6"/>
    </row>
    <row r="47" spans="1:7" s="4" customFormat="1">
      <c r="A47" s="31" t="s">
        <v>136</v>
      </c>
      <c r="B47" s="5" t="s">
        <v>45</v>
      </c>
      <c r="C47" s="11" t="s">
        <v>13</v>
      </c>
      <c r="D47" s="37">
        <v>1</v>
      </c>
      <c r="E47" s="17"/>
      <c r="F47" s="41">
        <f t="shared" si="2"/>
        <v>0</v>
      </c>
      <c r="G47" s="6"/>
    </row>
    <row r="48" spans="1:7" s="4" customFormat="1" ht="19.899999999999999" customHeight="1">
      <c r="A48" s="31" t="s">
        <v>137</v>
      </c>
      <c r="B48" s="25" t="s">
        <v>1</v>
      </c>
      <c r="C48" s="11"/>
      <c r="D48" s="37"/>
      <c r="E48" s="17"/>
      <c r="F48" s="41"/>
    </row>
    <row r="49" spans="1:7" s="4" customFormat="1" ht="19.899999999999999" customHeight="1">
      <c r="A49" s="31" t="s">
        <v>138</v>
      </c>
      <c r="B49" s="5" t="s">
        <v>56</v>
      </c>
      <c r="C49" s="11" t="s">
        <v>13</v>
      </c>
      <c r="D49" s="37">
        <v>2</v>
      </c>
      <c r="E49" s="17"/>
      <c r="F49" s="41">
        <f t="shared" ref="F49:F55" si="3">E49*D49</f>
        <v>0</v>
      </c>
      <c r="G49" s="6"/>
    </row>
    <row r="50" spans="1:7" s="4" customFormat="1" ht="19.899999999999999" customHeight="1">
      <c r="A50" s="31" t="s">
        <v>139</v>
      </c>
      <c r="B50" s="5" t="s">
        <v>55</v>
      </c>
      <c r="C50" s="11" t="s">
        <v>13</v>
      </c>
      <c r="D50" s="37">
        <v>6</v>
      </c>
      <c r="E50" s="17"/>
      <c r="F50" s="41">
        <f t="shared" si="3"/>
        <v>0</v>
      </c>
      <c r="G50" s="6"/>
    </row>
    <row r="51" spans="1:7" s="4" customFormat="1" ht="19.899999999999999" customHeight="1">
      <c r="A51" s="31" t="s">
        <v>140</v>
      </c>
      <c r="B51" s="5" t="s">
        <v>57</v>
      </c>
      <c r="C51" s="11" t="s">
        <v>13</v>
      </c>
      <c r="D51" s="37">
        <v>9</v>
      </c>
      <c r="E51" s="17"/>
      <c r="F51" s="41">
        <f t="shared" si="3"/>
        <v>0</v>
      </c>
      <c r="G51" s="6"/>
    </row>
    <row r="52" spans="1:7" s="4" customFormat="1" ht="19.899999999999999" customHeight="1">
      <c r="A52" s="31" t="s">
        <v>141</v>
      </c>
      <c r="B52" s="5" t="s">
        <v>60</v>
      </c>
      <c r="C52" s="11" t="s">
        <v>13</v>
      </c>
      <c r="D52" s="37">
        <v>9</v>
      </c>
      <c r="E52" s="17"/>
      <c r="F52" s="41">
        <f t="shared" si="3"/>
        <v>0</v>
      </c>
      <c r="G52" s="6"/>
    </row>
    <row r="53" spans="1:7" s="4" customFormat="1" ht="19.899999999999999" customHeight="1">
      <c r="A53" s="31" t="s">
        <v>142</v>
      </c>
      <c r="B53" s="5" t="s">
        <v>61</v>
      </c>
      <c r="C53" s="11" t="s">
        <v>13</v>
      </c>
      <c r="D53" s="37">
        <v>6</v>
      </c>
      <c r="E53" s="17"/>
      <c r="F53" s="41">
        <f t="shared" si="3"/>
        <v>0</v>
      </c>
      <c r="G53" s="6"/>
    </row>
    <row r="54" spans="1:7" s="4" customFormat="1" ht="19.899999999999999" customHeight="1">
      <c r="A54" s="31" t="s">
        <v>143</v>
      </c>
      <c r="B54" s="5" t="s">
        <v>59</v>
      </c>
      <c r="C54" s="11" t="s">
        <v>13</v>
      </c>
      <c r="D54" s="37">
        <v>6</v>
      </c>
      <c r="E54" s="17"/>
      <c r="F54" s="41">
        <f t="shared" si="3"/>
        <v>0</v>
      </c>
      <c r="G54" s="6"/>
    </row>
    <row r="55" spans="1:7" s="4" customFormat="1" ht="19.899999999999999" customHeight="1">
      <c r="A55" s="31" t="s">
        <v>144</v>
      </c>
      <c r="B55" s="5" t="s">
        <v>58</v>
      </c>
      <c r="C55" s="11" t="s">
        <v>13</v>
      </c>
      <c r="D55" s="37">
        <v>6</v>
      </c>
      <c r="E55" s="17"/>
      <c r="F55" s="41">
        <f t="shared" si="3"/>
        <v>0</v>
      </c>
      <c r="G55" s="6"/>
    </row>
    <row r="56" spans="1:7" s="4" customFormat="1" ht="19.899999999999999" customHeight="1">
      <c r="A56" s="31" t="s">
        <v>146</v>
      </c>
      <c r="B56" s="25" t="s">
        <v>2</v>
      </c>
      <c r="C56" s="11"/>
      <c r="D56" s="37"/>
      <c r="E56" s="17"/>
      <c r="F56" s="41"/>
    </row>
    <row r="57" spans="1:7" s="4" customFormat="1" ht="19.899999999999999" customHeight="1">
      <c r="A57" s="31" t="s">
        <v>145</v>
      </c>
      <c r="B57" s="5" t="s">
        <v>80</v>
      </c>
      <c r="C57" s="11" t="s">
        <v>13</v>
      </c>
      <c r="D57" s="37">
        <v>282</v>
      </c>
      <c r="E57" s="27"/>
      <c r="F57" s="41">
        <f t="shared" ref="F57:F68" si="4">E57*D57</f>
        <v>0</v>
      </c>
      <c r="G57" s="6"/>
    </row>
    <row r="58" spans="1:7" s="4" customFormat="1" ht="19.899999999999999" customHeight="1">
      <c r="A58" s="31" t="s">
        <v>147</v>
      </c>
      <c r="B58" s="5" t="s">
        <v>81</v>
      </c>
      <c r="C58" s="11" t="s">
        <v>13</v>
      </c>
      <c r="D58" s="37">
        <v>75</v>
      </c>
      <c r="E58" s="27"/>
      <c r="F58" s="41">
        <f t="shared" si="4"/>
        <v>0</v>
      </c>
      <c r="G58" s="6"/>
    </row>
    <row r="59" spans="1:7" s="4" customFormat="1" ht="19.899999999999999" customHeight="1">
      <c r="A59" s="31" t="s">
        <v>148</v>
      </c>
      <c r="B59" s="5" t="s">
        <v>82</v>
      </c>
      <c r="C59" s="11" t="s">
        <v>13</v>
      </c>
      <c r="D59" s="37">
        <v>134</v>
      </c>
      <c r="E59" s="27"/>
      <c r="F59" s="41">
        <f t="shared" si="4"/>
        <v>0</v>
      </c>
      <c r="G59" s="6"/>
    </row>
    <row r="60" spans="1:7" s="4" customFormat="1" ht="19.899999999999999" customHeight="1">
      <c r="A60" s="31" t="s">
        <v>149</v>
      </c>
      <c r="B60" s="5" t="s">
        <v>83</v>
      </c>
      <c r="C60" s="11" t="s">
        <v>13</v>
      </c>
      <c r="D60" s="37">
        <v>56</v>
      </c>
      <c r="E60" s="27"/>
      <c r="F60" s="41">
        <f t="shared" si="4"/>
        <v>0</v>
      </c>
      <c r="G60" s="6"/>
    </row>
    <row r="61" spans="1:7" s="4" customFormat="1" ht="19.899999999999999" customHeight="1">
      <c r="A61" s="31" t="s">
        <v>150</v>
      </c>
      <c r="B61" s="5" t="s">
        <v>84</v>
      </c>
      <c r="C61" s="11" t="s">
        <v>13</v>
      </c>
      <c r="D61" s="37">
        <v>42</v>
      </c>
      <c r="E61" s="27"/>
      <c r="F61" s="41">
        <f t="shared" si="4"/>
        <v>0</v>
      </c>
      <c r="G61" s="6"/>
    </row>
    <row r="62" spans="1:7" s="4" customFormat="1" ht="19.899999999999999" customHeight="1">
      <c r="A62" s="31" t="s">
        <v>151</v>
      </c>
      <c r="B62" s="5" t="s">
        <v>85</v>
      </c>
      <c r="C62" s="11" t="s">
        <v>13</v>
      </c>
      <c r="D62" s="37">
        <v>314</v>
      </c>
      <c r="E62" s="27"/>
      <c r="F62" s="41">
        <f t="shared" si="4"/>
        <v>0</v>
      </c>
      <c r="G62" s="6"/>
    </row>
    <row r="63" spans="1:7" s="4" customFormat="1" ht="19.899999999999999" customHeight="1">
      <c r="A63" s="31" t="s">
        <v>152</v>
      </c>
      <c r="B63" s="5" t="s">
        <v>86</v>
      </c>
      <c r="C63" s="11" t="s">
        <v>13</v>
      </c>
      <c r="D63" s="37">
        <v>61</v>
      </c>
      <c r="E63" s="27"/>
      <c r="F63" s="41">
        <f t="shared" si="4"/>
        <v>0</v>
      </c>
      <c r="G63" s="6"/>
    </row>
    <row r="64" spans="1:7" s="4" customFormat="1" ht="19.899999999999999" customHeight="1">
      <c r="A64" s="31" t="s">
        <v>153</v>
      </c>
      <c r="B64" s="5" t="s">
        <v>91</v>
      </c>
      <c r="C64" s="11" t="s">
        <v>13</v>
      </c>
      <c r="D64" s="37">
        <v>117</v>
      </c>
      <c r="E64" s="27"/>
      <c r="F64" s="41">
        <f t="shared" si="4"/>
        <v>0</v>
      </c>
      <c r="G64" s="6"/>
    </row>
    <row r="65" spans="1:8" s="4" customFormat="1" ht="19.899999999999999" customHeight="1">
      <c r="A65" s="31" t="s">
        <v>154</v>
      </c>
      <c r="B65" s="5" t="s">
        <v>87</v>
      </c>
      <c r="C65" s="11" t="s">
        <v>13</v>
      </c>
      <c r="D65" s="37">
        <v>356</v>
      </c>
      <c r="E65" s="27"/>
      <c r="F65" s="41">
        <f t="shared" si="4"/>
        <v>0</v>
      </c>
      <c r="G65" s="6"/>
    </row>
    <row r="66" spans="1:8" s="4" customFormat="1" ht="19.899999999999999" customHeight="1">
      <c r="A66" s="31" t="s">
        <v>155</v>
      </c>
      <c r="B66" s="5" t="s">
        <v>88</v>
      </c>
      <c r="C66" s="11" t="s">
        <v>13</v>
      </c>
      <c r="D66" s="37">
        <v>234</v>
      </c>
      <c r="E66" s="27"/>
      <c r="F66" s="41">
        <f t="shared" si="4"/>
        <v>0</v>
      </c>
      <c r="G66" s="6"/>
    </row>
    <row r="67" spans="1:8" s="4" customFormat="1" ht="19.899999999999999" customHeight="1">
      <c r="A67" s="31" t="s">
        <v>156</v>
      </c>
      <c r="B67" s="5" t="s">
        <v>89</v>
      </c>
      <c r="C67" s="11" t="s">
        <v>13</v>
      </c>
      <c r="D67" s="37">
        <v>35</v>
      </c>
      <c r="E67" s="27"/>
      <c r="F67" s="41">
        <f t="shared" si="4"/>
        <v>0</v>
      </c>
      <c r="G67" s="6"/>
    </row>
    <row r="68" spans="1:8" s="4" customFormat="1" ht="19.899999999999999" customHeight="1">
      <c r="A68" s="31" t="s">
        <v>157</v>
      </c>
      <c r="B68" s="5" t="s">
        <v>90</v>
      </c>
      <c r="C68" s="11" t="s">
        <v>13</v>
      </c>
      <c r="D68" s="37">
        <v>57</v>
      </c>
      <c r="E68" s="27"/>
      <c r="F68" s="41">
        <f t="shared" si="4"/>
        <v>0</v>
      </c>
      <c r="G68" s="6"/>
    </row>
    <row r="69" spans="1:8" s="4" customFormat="1" ht="19.899999999999999" customHeight="1">
      <c r="A69" s="31"/>
      <c r="B69" s="22" t="s">
        <v>62</v>
      </c>
      <c r="C69" s="11"/>
      <c r="D69" s="37"/>
      <c r="E69" s="17"/>
      <c r="F69" s="41"/>
    </row>
    <row r="70" spans="1:8" s="4" customFormat="1" ht="19.899999999999999" customHeight="1">
      <c r="A70" s="31" t="s">
        <v>165</v>
      </c>
      <c r="B70" s="5" t="s">
        <v>24</v>
      </c>
      <c r="C70" s="11" t="s">
        <v>14</v>
      </c>
      <c r="D70" s="37">
        <v>134</v>
      </c>
      <c r="E70" s="17"/>
      <c r="F70" s="41">
        <f>E70*D70</f>
        <v>0</v>
      </c>
      <c r="G70" s="6"/>
    </row>
    <row r="71" spans="1:8" s="4" customFormat="1" ht="19.899999999999999" customHeight="1">
      <c r="A71" s="31"/>
      <c r="B71" s="25" t="s">
        <v>3</v>
      </c>
      <c r="C71" s="11"/>
      <c r="D71" s="37"/>
      <c r="E71" s="17"/>
      <c r="F71" s="41"/>
    </row>
    <row r="72" spans="1:8" s="4" customFormat="1" ht="19.899999999999999" customHeight="1">
      <c r="A72" s="31" t="s">
        <v>158</v>
      </c>
      <c r="B72" s="5" t="s">
        <v>16</v>
      </c>
      <c r="C72" s="11" t="s">
        <v>13</v>
      </c>
      <c r="D72" s="37">
        <f>D30+D32+D34</f>
        <v>3</v>
      </c>
      <c r="E72" s="17"/>
      <c r="F72" s="41">
        <f t="shared" ref="F72:F78" si="5">E72*D72</f>
        <v>0</v>
      </c>
      <c r="G72" s="6"/>
    </row>
    <row r="73" spans="1:8" s="4" customFormat="1" ht="19.899999999999999" customHeight="1">
      <c r="A73" s="31" t="s">
        <v>161</v>
      </c>
      <c r="B73" s="5" t="s">
        <v>32</v>
      </c>
      <c r="C73" s="11" t="s">
        <v>13</v>
      </c>
      <c r="D73" s="37">
        <f>D31+D33+D35</f>
        <v>8</v>
      </c>
      <c r="E73" s="17"/>
      <c r="F73" s="41">
        <f t="shared" si="5"/>
        <v>0</v>
      </c>
      <c r="G73" s="6"/>
    </row>
    <row r="74" spans="1:8" s="4" customFormat="1" ht="19.899999999999999" customHeight="1">
      <c r="A74" s="31" t="s">
        <v>162</v>
      </c>
      <c r="B74" s="5" t="s">
        <v>17</v>
      </c>
      <c r="C74" s="11" t="s">
        <v>13</v>
      </c>
      <c r="D74" s="37">
        <f>D29</f>
        <v>4</v>
      </c>
      <c r="E74" s="17"/>
      <c r="F74" s="41">
        <f t="shared" si="5"/>
        <v>0</v>
      </c>
      <c r="G74" s="6"/>
    </row>
    <row r="75" spans="1:8" s="4" customFormat="1" ht="19.899999999999999" customHeight="1">
      <c r="A75" s="31" t="s">
        <v>160</v>
      </c>
      <c r="B75" s="5" t="s">
        <v>92</v>
      </c>
      <c r="C75" s="11" t="s">
        <v>13</v>
      </c>
      <c r="D75" s="37">
        <f>D37+D38+D39+D40</f>
        <v>4</v>
      </c>
      <c r="E75" s="17"/>
      <c r="F75" s="41">
        <f t="shared" si="5"/>
        <v>0</v>
      </c>
      <c r="G75" s="6"/>
    </row>
    <row r="76" spans="1:8" s="4" customFormat="1" ht="19.899999999999999" customHeight="1">
      <c r="A76" s="31" t="s">
        <v>163</v>
      </c>
      <c r="B76" s="5" t="s">
        <v>68</v>
      </c>
      <c r="C76" s="11" t="s">
        <v>13</v>
      </c>
      <c r="D76" s="37">
        <f>D42+D43+D44+D45+D46+D47</f>
        <v>13</v>
      </c>
      <c r="E76" s="17"/>
      <c r="F76" s="41">
        <f t="shared" si="5"/>
        <v>0</v>
      </c>
      <c r="G76" s="6"/>
    </row>
    <row r="77" spans="1:8" s="4" customFormat="1" ht="19.899999999999999" customHeight="1">
      <c r="A77" s="31" t="s">
        <v>159</v>
      </c>
      <c r="B77" s="5" t="s">
        <v>69</v>
      </c>
      <c r="C77" s="11" t="s">
        <v>13</v>
      </c>
      <c r="D77" s="37">
        <f>SUM(D49:D55)</f>
        <v>44</v>
      </c>
      <c r="E77" s="17"/>
      <c r="F77" s="41">
        <f t="shared" si="5"/>
        <v>0</v>
      </c>
      <c r="G77" s="6"/>
    </row>
    <row r="78" spans="1:8" s="4" customFormat="1" ht="19.899999999999999" customHeight="1">
      <c r="A78" s="31" t="s">
        <v>164</v>
      </c>
      <c r="B78" s="5" t="s">
        <v>70</v>
      </c>
      <c r="C78" s="11" t="s">
        <v>13</v>
      </c>
      <c r="D78" s="37">
        <f>SUM(D57:D68)</f>
        <v>1763</v>
      </c>
      <c r="E78" s="17"/>
      <c r="F78" s="41">
        <f t="shared" si="5"/>
        <v>0</v>
      </c>
      <c r="G78" s="6"/>
      <c r="H78" s="34"/>
    </row>
    <row r="79" spans="1:8" s="4" customFormat="1" ht="19.899999999999999" customHeight="1">
      <c r="A79" s="31"/>
      <c r="B79" s="5"/>
      <c r="C79" s="11"/>
      <c r="D79" s="37"/>
      <c r="E79" s="17"/>
      <c r="F79" s="41"/>
      <c r="G79" s="6"/>
      <c r="H79" s="34"/>
    </row>
    <row r="80" spans="1:8" s="4" customFormat="1" ht="19.899999999999999" customHeight="1">
      <c r="A80" s="12"/>
      <c r="B80" s="5"/>
      <c r="C80" s="11"/>
      <c r="D80" s="37"/>
      <c r="E80" s="17"/>
      <c r="F80" s="41"/>
    </row>
    <row r="81" spans="1:7" s="4" customFormat="1" ht="19.899999999999999" customHeight="1">
      <c r="A81" s="30">
        <v>9</v>
      </c>
      <c r="B81" s="20" t="s">
        <v>189</v>
      </c>
      <c r="C81" s="11"/>
      <c r="D81" s="37"/>
      <c r="E81" s="17"/>
      <c r="F81" s="41"/>
    </row>
    <row r="82" spans="1:7" s="4" customFormat="1" ht="19.899999999999999" customHeight="1">
      <c r="A82" s="31" t="s">
        <v>168</v>
      </c>
      <c r="B82" s="5" t="s">
        <v>6</v>
      </c>
      <c r="C82" s="11" t="s">
        <v>13</v>
      </c>
      <c r="D82" s="37">
        <v>32</v>
      </c>
      <c r="E82" s="17"/>
      <c r="F82" s="41">
        <f>E82*D82</f>
        <v>0</v>
      </c>
      <c r="G82" s="6"/>
    </row>
    <row r="83" spans="1:7" s="4" customFormat="1" ht="19.899999999999999" customHeight="1">
      <c r="A83" s="31" t="s">
        <v>167</v>
      </c>
      <c r="B83" s="5" t="s">
        <v>4</v>
      </c>
      <c r="C83" s="11" t="s">
        <v>13</v>
      </c>
      <c r="D83" s="37">
        <v>31</v>
      </c>
      <c r="E83" s="17"/>
      <c r="F83" s="41">
        <f>E83*D83</f>
        <v>0</v>
      </c>
      <c r="G83" s="6"/>
    </row>
    <row r="84" spans="1:7" s="4" customFormat="1" ht="19.899999999999999" customHeight="1">
      <c r="A84" s="31" t="s">
        <v>166</v>
      </c>
      <c r="B84" s="5" t="s">
        <v>5</v>
      </c>
      <c r="C84" s="11" t="s">
        <v>13</v>
      </c>
      <c r="D84" s="37">
        <v>1</v>
      </c>
      <c r="E84" s="17"/>
      <c r="F84" s="41">
        <f>E84*D84</f>
        <v>0</v>
      </c>
      <c r="G84" s="6"/>
    </row>
    <row r="85" spans="1:7" s="4" customFormat="1" ht="19.899999999999999" customHeight="1">
      <c r="A85" s="31" t="s">
        <v>170</v>
      </c>
      <c r="B85" s="5" t="s">
        <v>180</v>
      </c>
      <c r="C85" s="11" t="s">
        <v>171</v>
      </c>
      <c r="D85" s="37">
        <v>35</v>
      </c>
      <c r="E85" s="17"/>
      <c r="F85" s="41">
        <f>E85*D85</f>
        <v>0</v>
      </c>
      <c r="G85" s="6"/>
    </row>
    <row r="86" spans="1:7" s="4" customFormat="1" ht="19.899999999999999" customHeight="1">
      <c r="A86" s="31" t="s">
        <v>169</v>
      </c>
      <c r="B86" s="5" t="s">
        <v>0</v>
      </c>
      <c r="C86" s="11" t="s">
        <v>14</v>
      </c>
      <c r="D86" s="37">
        <v>220</v>
      </c>
      <c r="E86" s="17"/>
      <c r="F86" s="41">
        <f>E86*D86</f>
        <v>0</v>
      </c>
      <c r="G86" s="6"/>
    </row>
    <row r="87" spans="1:7" s="4" customFormat="1" ht="19.899999999999999" customHeight="1">
      <c r="A87" s="12"/>
      <c r="B87" s="5"/>
      <c r="C87" s="11"/>
      <c r="D87" s="37"/>
      <c r="E87" s="17"/>
      <c r="F87" s="41"/>
    </row>
    <row r="88" spans="1:7" s="4" customFormat="1" ht="19.899999999999999" customHeight="1">
      <c r="A88" s="12"/>
      <c r="B88" s="5"/>
      <c r="C88" s="11"/>
      <c r="D88" s="37"/>
      <c r="E88" s="17"/>
      <c r="F88" s="41"/>
    </row>
    <row r="89" spans="1:7" s="4" customFormat="1" ht="19.899999999999999" customHeight="1">
      <c r="A89" s="30">
        <v>10</v>
      </c>
      <c r="B89" s="20" t="s">
        <v>187</v>
      </c>
      <c r="C89" s="11"/>
      <c r="D89" s="37"/>
      <c r="E89" s="17"/>
      <c r="F89" s="41"/>
    </row>
    <row r="90" spans="1:7" s="4" customFormat="1" ht="19.899999999999999" customHeight="1">
      <c r="A90" s="31" t="s">
        <v>172</v>
      </c>
      <c r="B90" s="5" t="s">
        <v>7</v>
      </c>
      <c r="C90" s="11" t="s">
        <v>21</v>
      </c>
      <c r="D90" s="38">
        <v>0.15</v>
      </c>
      <c r="E90" s="17"/>
      <c r="F90" s="41">
        <f>SUM(F29:F47)*0.15</f>
        <v>0</v>
      </c>
      <c r="G90" s="6"/>
    </row>
    <row r="91" spans="1:7" s="4" customFormat="1" ht="19.899999999999999" customHeight="1">
      <c r="A91" s="31" t="s">
        <v>173</v>
      </c>
      <c r="B91" s="5" t="s">
        <v>8</v>
      </c>
      <c r="C91" s="11" t="s">
        <v>21</v>
      </c>
      <c r="D91" s="38">
        <v>0.15</v>
      </c>
      <c r="E91" s="17"/>
      <c r="F91" s="41">
        <f>SUM(F49:F68)*0.15</f>
        <v>0</v>
      </c>
      <c r="G91" s="6"/>
    </row>
    <row r="92" spans="1:7" s="4" customFormat="1" ht="19.899999999999999" customHeight="1">
      <c r="A92" s="31"/>
      <c r="B92" s="5"/>
      <c r="C92" s="11"/>
      <c r="D92" s="38"/>
      <c r="E92" s="17"/>
      <c r="F92" s="41"/>
      <c r="G92" s="6"/>
    </row>
    <row r="93" spans="1:7" s="4" customFormat="1" ht="19.899999999999999" customHeight="1">
      <c r="A93" s="12"/>
      <c r="B93" s="5"/>
      <c r="C93" s="11"/>
      <c r="D93" s="37"/>
      <c r="E93" s="17"/>
      <c r="F93" s="41"/>
      <c r="G93" s="6"/>
    </row>
    <row r="94" spans="1:7" s="4" customFormat="1" ht="19.899999999999999" customHeight="1">
      <c r="A94" s="30">
        <v>11</v>
      </c>
      <c r="B94" s="20" t="s">
        <v>190</v>
      </c>
      <c r="C94" s="11"/>
      <c r="D94" s="37"/>
      <c r="E94" s="17"/>
      <c r="F94" s="41"/>
    </row>
    <row r="95" spans="1:7" s="4" customFormat="1" ht="71.25">
      <c r="A95" s="31" t="s">
        <v>174</v>
      </c>
      <c r="B95" s="5" t="s">
        <v>9</v>
      </c>
      <c r="C95" s="11" t="s">
        <v>13</v>
      </c>
      <c r="D95" s="37">
        <f>SUM(D29:D47)</f>
        <v>32</v>
      </c>
      <c r="E95" s="17"/>
      <c r="F95" s="41">
        <f>E95*D95</f>
        <v>0</v>
      </c>
      <c r="G95" s="6"/>
    </row>
    <row r="96" spans="1:7" s="4" customFormat="1" ht="34.9" customHeight="1">
      <c r="A96" s="31" t="s">
        <v>176</v>
      </c>
      <c r="B96" s="5" t="s">
        <v>10</v>
      </c>
      <c r="C96" s="11" t="s">
        <v>13</v>
      </c>
      <c r="D96" s="37">
        <f>SUM(D49:D55)</f>
        <v>44</v>
      </c>
      <c r="E96" s="17"/>
      <c r="F96" s="41">
        <f>E96*D96</f>
        <v>0</v>
      </c>
      <c r="G96" s="6"/>
    </row>
    <row r="97" spans="1:7" s="4" customFormat="1" ht="34.9" customHeight="1">
      <c r="A97" s="31" t="s">
        <v>175</v>
      </c>
      <c r="B97" s="5" t="s">
        <v>11</v>
      </c>
      <c r="C97" s="11" t="s">
        <v>14</v>
      </c>
      <c r="D97" s="37">
        <f>D86</f>
        <v>220</v>
      </c>
      <c r="E97" s="17"/>
      <c r="F97" s="41">
        <f>E97*D97</f>
        <v>0</v>
      </c>
      <c r="G97" s="6"/>
    </row>
    <row r="98" spans="1:7" s="4" customFormat="1" ht="34.9" customHeight="1">
      <c r="A98" s="31" t="s">
        <v>177</v>
      </c>
      <c r="B98" s="26" t="s">
        <v>95</v>
      </c>
      <c r="C98" s="11" t="s">
        <v>14</v>
      </c>
      <c r="D98" s="37">
        <f>D70</f>
        <v>134</v>
      </c>
      <c r="E98" s="17"/>
      <c r="F98" s="41">
        <f>E98*D98</f>
        <v>0</v>
      </c>
      <c r="G98" s="6"/>
    </row>
    <row r="99" spans="1:7" s="4" customFormat="1" ht="19.899999999999999" customHeight="1">
      <c r="A99" s="32"/>
      <c r="B99" s="5"/>
      <c r="C99" s="11"/>
      <c r="D99" s="37"/>
      <c r="E99" s="17"/>
      <c r="F99" s="41"/>
      <c r="G99" s="6"/>
    </row>
    <row r="100" spans="1:7" s="4" customFormat="1" ht="19.899999999999999" customHeight="1">
      <c r="A100" s="32"/>
      <c r="B100" s="5"/>
      <c r="C100" s="11"/>
      <c r="D100" s="37"/>
      <c r="E100" s="17"/>
      <c r="F100" s="41"/>
      <c r="G100" s="6"/>
    </row>
    <row r="101" spans="1:7" s="4" customFormat="1" ht="19.899999999999999" customHeight="1">
      <c r="A101" s="30">
        <v>12</v>
      </c>
      <c r="B101" s="20" t="s">
        <v>191</v>
      </c>
      <c r="C101" s="11"/>
      <c r="D101" s="37"/>
      <c r="E101" s="17"/>
      <c r="F101" s="41"/>
    </row>
    <row r="102" spans="1:7" s="4" customFormat="1" ht="19.899999999999999" customHeight="1">
      <c r="A102" s="12"/>
      <c r="B102" s="25" t="s">
        <v>96</v>
      </c>
      <c r="C102" s="11"/>
      <c r="D102" s="37"/>
      <c r="E102" s="17"/>
      <c r="F102" s="41"/>
    </row>
    <row r="103" spans="1:7" s="4" customFormat="1" ht="57">
      <c r="A103" s="31" t="s">
        <v>182</v>
      </c>
      <c r="B103" s="5" t="s">
        <v>181</v>
      </c>
      <c r="C103" s="11" t="s">
        <v>29</v>
      </c>
      <c r="D103" s="37">
        <v>41</v>
      </c>
      <c r="E103" s="17"/>
      <c r="F103" s="41">
        <f>E103*D103</f>
        <v>0</v>
      </c>
    </row>
    <row r="104" spans="1:7" s="4" customFormat="1" ht="33" customHeight="1">
      <c r="A104" s="31" t="s">
        <v>179</v>
      </c>
      <c r="B104" s="5" t="s">
        <v>178</v>
      </c>
      <c r="C104" s="11" t="s">
        <v>18</v>
      </c>
      <c r="D104" s="37">
        <v>38</v>
      </c>
      <c r="E104" s="17"/>
      <c r="F104" s="41">
        <f>E104*D104</f>
        <v>0</v>
      </c>
      <c r="G104" s="6"/>
    </row>
    <row r="105" spans="1:7" s="4" customFormat="1" ht="36" customHeight="1">
      <c r="A105" s="31" t="s">
        <v>183</v>
      </c>
      <c r="B105" s="5" t="s">
        <v>94</v>
      </c>
      <c r="C105" s="11" t="s">
        <v>13</v>
      </c>
      <c r="D105" s="37">
        <v>12</v>
      </c>
      <c r="E105" s="6"/>
      <c r="F105" s="41">
        <f>E105*D105</f>
        <v>0</v>
      </c>
      <c r="G105" s="6"/>
    </row>
    <row r="106" spans="1:7" s="4" customFormat="1" ht="19.899999999999999" customHeight="1">
      <c r="A106" s="31" t="s">
        <v>184</v>
      </c>
      <c r="B106" s="5" t="s">
        <v>22</v>
      </c>
      <c r="C106" s="11" t="s">
        <v>13</v>
      </c>
      <c r="D106" s="37">
        <v>12</v>
      </c>
      <c r="E106" s="17"/>
      <c r="F106" s="41">
        <f>E106*D106</f>
        <v>0</v>
      </c>
      <c r="G106" s="6"/>
    </row>
    <row r="107" spans="1:7" s="4" customFormat="1" ht="19.899999999999999" customHeight="1">
      <c r="A107" s="31" t="s">
        <v>185</v>
      </c>
      <c r="B107" s="5" t="s">
        <v>20</v>
      </c>
      <c r="C107" s="11" t="s">
        <v>13</v>
      </c>
      <c r="D107" s="37">
        <v>2</v>
      </c>
      <c r="E107" s="17"/>
      <c r="F107" s="41">
        <f>E107*D107</f>
        <v>0</v>
      </c>
      <c r="G107" s="6"/>
    </row>
    <row r="108" spans="1:7" s="4" customFormat="1" ht="19.899999999999999" customHeight="1">
      <c r="A108" s="31"/>
      <c r="B108" s="5"/>
      <c r="C108" s="11"/>
      <c r="D108" s="37"/>
      <c r="E108" s="17"/>
      <c r="F108" s="41"/>
      <c r="G108" s="6"/>
    </row>
    <row r="109" spans="1:7" s="4" customFormat="1" ht="19.899999999999999" customHeight="1">
      <c r="A109" s="12"/>
      <c r="B109" s="21" t="s">
        <v>93</v>
      </c>
      <c r="C109" s="11"/>
      <c r="D109" s="37"/>
      <c r="E109" s="17"/>
      <c r="F109" s="41"/>
    </row>
    <row r="110" spans="1:7" s="4" customFormat="1" ht="19.899999999999999" customHeight="1">
      <c r="A110" s="12"/>
      <c r="B110" s="21"/>
      <c r="C110" s="11"/>
      <c r="D110" s="37"/>
      <c r="E110" s="17"/>
      <c r="F110" s="41"/>
    </row>
    <row r="111" spans="1:7" s="4" customFormat="1" ht="19.899999999999999" customHeight="1">
      <c r="A111" s="12"/>
      <c r="B111" s="21"/>
      <c r="C111" s="11"/>
      <c r="D111" s="37"/>
      <c r="E111" s="17"/>
      <c r="F111" s="41"/>
    </row>
    <row r="112" spans="1:7" s="4" customFormat="1" ht="19.899999999999999" customHeight="1">
      <c r="A112" s="30">
        <v>13</v>
      </c>
      <c r="B112" s="20" t="s">
        <v>23</v>
      </c>
      <c r="C112" s="11"/>
      <c r="D112" s="37"/>
      <c r="E112" s="17"/>
      <c r="F112" s="37"/>
    </row>
    <row r="113" spans="1:8" s="4" customFormat="1" ht="19.899999999999999" customHeight="1">
      <c r="A113" s="31" t="s">
        <v>188</v>
      </c>
      <c r="B113" s="5" t="s">
        <v>186</v>
      </c>
      <c r="C113" s="11" t="s">
        <v>13</v>
      </c>
      <c r="D113" s="37">
        <v>5</v>
      </c>
      <c r="E113" s="17"/>
      <c r="F113" s="41">
        <f>$E113*D113</f>
        <v>0</v>
      </c>
      <c r="H113" s="33"/>
    </row>
    <row r="114" spans="1:8" s="4" customFormat="1" ht="19.899999999999999" customHeight="1">
      <c r="A114" s="31"/>
      <c r="B114" s="5"/>
      <c r="C114" s="11"/>
      <c r="D114" s="37"/>
      <c r="E114" s="17"/>
      <c r="F114" s="41"/>
      <c r="H114" s="33"/>
    </row>
    <row r="115" spans="1:8" s="4" customFormat="1" ht="19.899999999999999" customHeight="1">
      <c r="A115" s="12"/>
      <c r="B115" s="5"/>
      <c r="C115" s="11"/>
      <c r="D115" s="37"/>
      <c r="E115" s="17"/>
      <c r="F115" s="41"/>
      <c r="H115" s="33"/>
    </row>
    <row r="116" spans="1:8" s="4" customFormat="1" ht="19.899999999999999" customHeight="1">
      <c r="A116" s="12"/>
      <c r="B116" s="13" t="s">
        <v>194</v>
      </c>
      <c r="C116" s="11"/>
      <c r="D116" s="37"/>
      <c r="E116" s="17"/>
      <c r="F116" s="41"/>
      <c r="H116" s="33"/>
    </row>
    <row r="117" spans="1:8" s="4" customFormat="1" ht="19.899999999999999" customHeight="1">
      <c r="A117" s="12"/>
      <c r="B117" s="4" t="s">
        <v>26</v>
      </c>
      <c r="C117" s="11" t="s">
        <v>108</v>
      </c>
      <c r="D117" s="37">
        <v>1</v>
      </c>
      <c r="E117" s="6"/>
      <c r="F117" s="41">
        <f>$E117*D117</f>
        <v>0</v>
      </c>
    </row>
    <row r="118" spans="1:8" s="4" customFormat="1" ht="19.899999999999999" customHeight="1">
      <c r="A118" s="12"/>
      <c r="B118" s="4" t="s">
        <v>27</v>
      </c>
      <c r="C118" s="11" t="s">
        <v>108</v>
      </c>
      <c r="D118" s="37">
        <v>1</v>
      </c>
      <c r="E118" s="6"/>
      <c r="F118" s="41">
        <f>$E118*D118</f>
        <v>0</v>
      </c>
    </row>
    <row r="119" spans="1:8" s="4" customFormat="1" ht="19.899999999999999" customHeight="1">
      <c r="A119" s="32"/>
      <c r="B119" s="5"/>
      <c r="C119" s="11"/>
      <c r="E119" s="17"/>
      <c r="F119" s="6"/>
      <c r="G119" s="6"/>
    </row>
    <row r="120" spans="1:8" s="4" customFormat="1" ht="19.899999999999999" customHeight="1">
      <c r="A120" s="32"/>
      <c r="B120" s="5"/>
      <c r="C120" s="11"/>
      <c r="E120" s="17"/>
      <c r="F120" s="6">
        <f>SUM(F3:F118)</f>
        <v>0</v>
      </c>
      <c r="G120" s="6"/>
    </row>
    <row r="121" spans="1:8">
      <c r="B121" s="9"/>
      <c r="C121" s="9"/>
      <c r="D121" s="9"/>
      <c r="E121" s="9"/>
      <c r="F121" s="9"/>
      <c r="G121" s="2"/>
    </row>
    <row r="122" spans="1:8">
      <c r="B122" s="9"/>
      <c r="C122" s="9"/>
      <c r="D122" s="9"/>
      <c r="E122" s="9"/>
      <c r="F122" s="9"/>
      <c r="G122" s="2"/>
    </row>
    <row r="123" spans="1:8" ht="15">
      <c r="B123" s="39" t="s">
        <v>195</v>
      </c>
      <c r="C123" s="36"/>
      <c r="D123" s="36"/>
      <c r="E123" s="36"/>
      <c r="F123" s="40">
        <f>SUBTOTAL(109,F5:F118)</f>
        <v>0</v>
      </c>
    </row>
    <row r="124" spans="1:8" ht="15">
      <c r="A124" s="35">
        <v>20</v>
      </c>
      <c r="B124" s="39" t="str">
        <f>CONCATENATE("Montant TVA (",A124,"%)")</f>
        <v>Montant TVA (20%)</v>
      </c>
      <c r="C124" s="36"/>
      <c r="D124" s="36"/>
      <c r="E124" s="36"/>
      <c r="F124" s="40">
        <f>(F123*A124)/100</f>
        <v>0</v>
      </c>
    </row>
    <row r="125" spans="1:8" ht="15">
      <c r="B125" s="39" t="s">
        <v>196</v>
      </c>
      <c r="C125" s="36"/>
      <c r="D125" s="36"/>
      <c r="E125" s="36"/>
      <c r="F125" s="40">
        <f>F123+F124</f>
        <v>0</v>
      </c>
    </row>
    <row r="127" spans="1:8">
      <c r="B127" s="3"/>
    </row>
    <row r="128" spans="1:8">
      <c r="B128" s="42" t="s">
        <v>198</v>
      </c>
    </row>
    <row r="129" spans="2:2" ht="48" customHeight="1">
      <c r="B129" s="43"/>
    </row>
  </sheetData>
  <phoneticPr fontId="3" type="noConversion"/>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55521-6D60-4DDA-90DB-78F4C5FE096A}">
  <dimension ref="B4:F16"/>
  <sheetViews>
    <sheetView topLeftCell="B1" workbookViewId="0">
      <selection activeCell="B5" sqref="B5"/>
    </sheetView>
  </sheetViews>
  <sheetFormatPr baseColWidth="10" defaultRowHeight="14.25"/>
  <cols>
    <col min="2" max="2" width="65.5" customWidth="1"/>
  </cols>
  <sheetData>
    <row r="4" spans="2:6">
      <c r="C4" t="s">
        <v>76</v>
      </c>
      <c r="D4" t="s">
        <v>77</v>
      </c>
      <c r="E4" t="s">
        <v>78</v>
      </c>
    </row>
    <row r="5" spans="2:6" ht="15" customHeight="1">
      <c r="B5" s="1" t="s">
        <v>66</v>
      </c>
      <c r="C5">
        <v>4</v>
      </c>
      <c r="D5">
        <v>70.5</v>
      </c>
      <c r="E5">
        <f t="shared" ref="E5:E7" si="0">C5*D5</f>
        <v>282</v>
      </c>
      <c r="F5">
        <v>282</v>
      </c>
    </row>
    <row r="6" spans="2:6" ht="15" customHeight="1">
      <c r="B6" s="1" t="s">
        <v>72</v>
      </c>
      <c r="C6">
        <v>12</v>
      </c>
      <c r="D6">
        <v>6.25</v>
      </c>
      <c r="E6">
        <f t="shared" si="0"/>
        <v>75</v>
      </c>
      <c r="F6">
        <v>75</v>
      </c>
    </row>
    <row r="7" spans="2:6" ht="15" customHeight="1">
      <c r="B7" s="1" t="s">
        <v>65</v>
      </c>
      <c r="C7">
        <v>6</v>
      </c>
      <c r="D7">
        <v>22.25</v>
      </c>
      <c r="E7">
        <f t="shared" si="0"/>
        <v>133.5</v>
      </c>
      <c r="F7">
        <v>134</v>
      </c>
    </row>
    <row r="8" spans="2:6" ht="15" customHeight="1">
      <c r="B8" s="1" t="s">
        <v>73</v>
      </c>
      <c r="C8">
        <v>6</v>
      </c>
      <c r="D8">
        <v>9.25</v>
      </c>
      <c r="E8">
        <f>C8*D8</f>
        <v>55.5</v>
      </c>
      <c r="F8">
        <v>56</v>
      </c>
    </row>
    <row r="9" spans="2:6" ht="15" customHeight="1">
      <c r="B9" s="1" t="s">
        <v>79</v>
      </c>
      <c r="C9">
        <v>6</v>
      </c>
      <c r="D9">
        <v>7</v>
      </c>
      <c r="E9">
        <f>C9*D9</f>
        <v>42</v>
      </c>
      <c r="F9">
        <v>42</v>
      </c>
    </row>
    <row r="10" spans="2:6" ht="15" customHeight="1">
      <c r="B10" s="1" t="s">
        <v>64</v>
      </c>
      <c r="C10">
        <v>6</v>
      </c>
      <c r="D10">
        <v>52.25</v>
      </c>
      <c r="E10">
        <f t="shared" ref="E10:E16" si="1">C10*D10</f>
        <v>313.5</v>
      </c>
      <c r="F10">
        <v>314</v>
      </c>
    </row>
    <row r="11" spans="2:6" ht="15" customHeight="1">
      <c r="B11" s="1" t="s">
        <v>71</v>
      </c>
      <c r="C11">
        <v>4</v>
      </c>
      <c r="D11">
        <v>15.25</v>
      </c>
      <c r="E11">
        <f t="shared" si="1"/>
        <v>61</v>
      </c>
      <c r="F11">
        <v>61</v>
      </c>
    </row>
    <row r="12" spans="2:6" ht="15" customHeight="1">
      <c r="B12" s="1" t="s">
        <v>91</v>
      </c>
      <c r="C12">
        <v>9</v>
      </c>
      <c r="D12">
        <v>13</v>
      </c>
      <c r="E12">
        <f t="shared" si="1"/>
        <v>117</v>
      </c>
      <c r="F12">
        <v>117</v>
      </c>
    </row>
    <row r="13" spans="2:6" ht="15" customHeight="1">
      <c r="B13" s="1" t="s">
        <v>67</v>
      </c>
      <c r="C13">
        <v>6</v>
      </c>
      <c r="D13">
        <v>59.25</v>
      </c>
      <c r="E13">
        <f t="shared" si="1"/>
        <v>355.5</v>
      </c>
      <c r="F13">
        <v>356</v>
      </c>
    </row>
    <row r="14" spans="2:6" ht="15" customHeight="1">
      <c r="B14" s="1" t="s">
        <v>63</v>
      </c>
      <c r="C14">
        <v>9</v>
      </c>
      <c r="D14">
        <v>26.5</v>
      </c>
      <c r="E14">
        <f t="shared" si="1"/>
        <v>238.5</v>
      </c>
      <c r="F14">
        <v>234</v>
      </c>
    </row>
    <row r="15" spans="2:6" ht="15" customHeight="1">
      <c r="B15" s="1" t="s">
        <v>74</v>
      </c>
      <c r="C15">
        <v>5</v>
      </c>
      <c r="D15">
        <v>7</v>
      </c>
      <c r="E15">
        <f t="shared" si="1"/>
        <v>35</v>
      </c>
      <c r="F15">
        <v>35</v>
      </c>
    </row>
    <row r="16" spans="2:6" ht="15" customHeight="1">
      <c r="B16" s="1" t="s">
        <v>75</v>
      </c>
      <c r="C16">
        <v>9</v>
      </c>
      <c r="D16">
        <v>6.25</v>
      </c>
      <c r="E16">
        <f t="shared" si="1"/>
        <v>56.25</v>
      </c>
      <c r="F16">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LOT 15 ESPACES VERTS</vt: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Tommaso Raimondi</dc:creator>
  <cp:lastModifiedBy>sbaudis</cp:lastModifiedBy>
  <dcterms:created xsi:type="dcterms:W3CDTF">2025-02-11T14:18:27Z</dcterms:created>
  <dcterms:modified xsi:type="dcterms:W3CDTF">2025-10-30T10:03:34Z</dcterms:modified>
</cp:coreProperties>
</file>